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saucedo\Desktop\"/>
    </mc:Choice>
  </mc:AlternateContent>
  <bookViews>
    <workbookView xWindow="360" yWindow="30" windowWidth="20610" windowHeight="11640"/>
  </bookViews>
  <sheets>
    <sheet name="Read Me" sheetId="3" r:id="rId1"/>
    <sheet name="(1) PCE Tool" sheetId="2" r:id="rId2"/>
    <sheet name="(2) NCRP TSB" sheetId="5" r:id="rId3"/>
    <sheet name="(3) Total Project Cost Chart" sheetId="4" r:id="rId4"/>
    <sheet name="CEQA" sheetId="7" r:id="rId5"/>
  </sheets>
  <definedNames>
    <definedName name="_xlnm.Print_Area" localSheetId="2">'(2) NCRP TSB'!$A$1:$J$37</definedName>
    <definedName name="_xlnm.Print_Titles" localSheetId="2">'(2) NCRP TSB'!$A:$A,'(2) NCRP TSB'!$3:$6</definedName>
  </definedNames>
  <calcPr calcId="162913"/>
</workbook>
</file>

<file path=xl/calcChain.xml><?xml version="1.0" encoding="utf-8"?>
<calcChain xmlns="http://schemas.openxmlformats.org/spreadsheetml/2006/main">
  <c r="C32" i="2" l="1"/>
  <c r="G25" i="2" l="1"/>
  <c r="C25" i="2"/>
  <c r="C17" i="2" l="1"/>
  <c r="G35" i="5" l="1"/>
  <c r="F35" i="5"/>
  <c r="F36" i="5" l="1"/>
  <c r="G37" i="5"/>
  <c r="F37" i="5"/>
  <c r="A25" i="5"/>
  <c r="A26" i="5" s="1"/>
  <c r="A27" i="5" s="1"/>
  <c r="A28" i="5" s="1"/>
  <c r="A29" i="5" s="1"/>
  <c r="A30" i="5" s="1"/>
  <c r="A31" i="5" s="1"/>
  <c r="A32" i="5" s="1"/>
  <c r="A33" i="5" s="1"/>
  <c r="A16" i="5"/>
  <c r="A17" i="5" s="1"/>
  <c r="A18" i="5" s="1"/>
  <c r="A19" i="5" s="1"/>
  <c r="A20" i="5" s="1"/>
  <c r="A21" i="5" s="1"/>
  <c r="A22" i="5" s="1"/>
  <c r="A10" i="5"/>
  <c r="A11" i="5" s="1"/>
  <c r="G36" i="5" l="1"/>
  <c r="J18" i="2" l="1"/>
  <c r="J22" i="2" s="1"/>
  <c r="J31" i="2" l="1"/>
  <c r="J29" i="2"/>
  <c r="J25" i="2"/>
  <c r="J19" i="2"/>
  <c r="J23" i="2"/>
  <c r="F4" i="2"/>
  <c r="F8" i="2" l="1"/>
  <c r="F7" i="2"/>
  <c r="F6" i="2"/>
  <c r="F5" i="2"/>
  <c r="F9" i="2" l="1"/>
  <c r="H30" i="5" l="1"/>
  <c r="H26" i="5"/>
  <c r="F12" i="2"/>
  <c r="F14" i="2"/>
  <c r="H28" i="5" s="1"/>
  <c r="F11" i="2"/>
  <c r="F15" i="2"/>
  <c r="H29" i="5" s="1"/>
  <c r="F13" i="2"/>
  <c r="H25" i="5" l="1"/>
  <c r="F17" i="2"/>
  <c r="H27" i="5"/>
  <c r="C2" i="7" l="1"/>
  <c r="F30" i="2"/>
  <c r="H32" i="5" s="1"/>
  <c r="F21" i="2"/>
  <c r="H10" i="5" s="1"/>
  <c r="F25" i="2"/>
  <c r="F34" i="2"/>
  <c r="F28" i="2"/>
  <c r="H24" i="5" s="1"/>
  <c r="F22" i="2"/>
  <c r="H11" i="5" s="1"/>
  <c r="H13" i="5"/>
  <c r="F27" i="2"/>
  <c r="H18" i="5" s="1"/>
  <c r="F24" i="2"/>
  <c r="H15" i="5" s="1"/>
  <c r="F26" i="2"/>
  <c r="H17" i="5" s="1"/>
  <c r="F31" i="2"/>
  <c r="H9" i="5"/>
  <c r="F19" i="2"/>
  <c r="H8" i="5" s="1"/>
  <c r="F29" i="2"/>
  <c r="H31" i="5" s="1"/>
  <c r="H16" i="5" l="1"/>
  <c r="F32" i="2"/>
  <c r="F36" i="2" s="1"/>
  <c r="F38" i="2" s="1"/>
  <c r="H34" i="5"/>
  <c r="H35" i="5" l="1"/>
  <c r="H36" i="5" s="1"/>
  <c r="H37" i="5" l="1"/>
</calcChain>
</file>

<file path=xl/sharedStrings.xml><?xml version="1.0" encoding="utf-8"?>
<sst xmlns="http://schemas.openxmlformats.org/spreadsheetml/2006/main" count="220" uniqueCount="163">
  <si>
    <t>Quantity</t>
  </si>
  <si>
    <t>Unit Cost</t>
  </si>
  <si>
    <t>Total</t>
  </si>
  <si>
    <t>Unit Items</t>
  </si>
  <si>
    <t>5-125% of subtotal 1</t>
  </si>
  <si>
    <t>Instrumentation</t>
  </si>
  <si>
    <t>3-15% of subtotal 1</t>
  </si>
  <si>
    <t>Site Work</t>
  </si>
  <si>
    <t>Engineering</t>
  </si>
  <si>
    <t>Subtotal 3</t>
  </si>
  <si>
    <t>For Initial Funding Application</t>
  </si>
  <si>
    <t>Typical Ranges</t>
  </si>
  <si>
    <t>5-20% of subtotal 1</t>
  </si>
  <si>
    <t>Land/ROW Acquisition</t>
  </si>
  <si>
    <t>Contingency</t>
  </si>
  <si>
    <t>of subtotal 1</t>
  </si>
  <si>
    <t>of (subtotal 1 + 2)</t>
  </si>
  <si>
    <t>5-15% of subtotal 1</t>
  </si>
  <si>
    <t>Cost Estimate</t>
  </si>
  <si>
    <t>Mobilization/ Demolition</t>
  </si>
  <si>
    <t>Major Equipment and Construction Items</t>
  </si>
  <si>
    <t>Other Construction Items</t>
  </si>
  <si>
    <t>5-20% of (subtotal 1 + 2)</t>
  </si>
  <si>
    <t>5-15% of (subtotal 1 + 2)</t>
  </si>
  <si>
    <t>Variable</t>
  </si>
  <si>
    <t>Non Construction Implementation Costs (Soft Costs)</t>
  </si>
  <si>
    <t xml:space="preserve">Subtotal 1 </t>
  </si>
  <si>
    <t xml:space="preserve">Subtotal 2 </t>
  </si>
  <si>
    <t>Total Estimated Project Costs</t>
  </si>
  <si>
    <t>Project Cost Estimating Tool</t>
  </si>
  <si>
    <t>Other</t>
  </si>
  <si>
    <t>Cost Summary</t>
  </si>
  <si>
    <t>10-20% of (subtotal 1 + 2)</t>
  </si>
  <si>
    <t>1-5% of (subtotal 1 + 2)</t>
  </si>
  <si>
    <t>of Total Estimated Project Costs</t>
  </si>
  <si>
    <t>Total Construction Estimate      (w/o Contingency)</t>
  </si>
  <si>
    <t xml:space="preserve">This section is for major </t>
  </si>
  <si>
    <t xml:space="preserve">equipment and construction </t>
  </si>
  <si>
    <t>items. It will vary depending on</t>
  </si>
  <si>
    <t xml:space="preserve"> your type of project.</t>
  </si>
  <si>
    <t xml:space="preserve"> of (subtotal 1 + 2 + 3)</t>
  </si>
  <si>
    <t>(Project Name)</t>
  </si>
  <si>
    <t>Electrical</t>
  </si>
  <si>
    <t>Unit</t>
  </si>
  <si>
    <t xml:space="preserve">Project Name: </t>
  </si>
  <si>
    <t xml:space="preserve">Organization Name: </t>
  </si>
  <si>
    <t>Task #</t>
  </si>
  <si>
    <t>Major Tasks</t>
  </si>
  <si>
    <t>Task Description</t>
  </si>
  <si>
    <t>Major Deliverables</t>
  </si>
  <si>
    <t>Current Stage of Completion (%)</t>
  </si>
  <si>
    <t>IRWM Task Budget</t>
  </si>
  <si>
    <t>Non-State Match</t>
  </si>
  <si>
    <t>Total Task Budget</t>
  </si>
  <si>
    <t>Start Date</t>
  </si>
  <si>
    <t>Completion Date</t>
  </si>
  <si>
    <t>A</t>
  </si>
  <si>
    <t>Category (a): Direct Project Administration</t>
  </si>
  <si>
    <t>Administration</t>
  </si>
  <si>
    <t>In cooperation with the County of Humboldt sign a sub-grantee agreement for work to be completed on this project. Develop invoices with support documentation. Provide audited financial statements and other deliverables as required</t>
  </si>
  <si>
    <t>Invoices, audited financial statements and other deliverables as required</t>
  </si>
  <si>
    <t>Monitoring Plan</t>
  </si>
  <si>
    <t>Develop Monitoring Plan to include goals and measurable objectives</t>
  </si>
  <si>
    <t xml:space="preserve">Final Monitoring Plan </t>
  </si>
  <si>
    <t>Labor Compliance Program</t>
  </si>
  <si>
    <t>Execute service agreement with Labor Compliance Program company</t>
  </si>
  <si>
    <t>Submission of Labor Compliance Program</t>
  </si>
  <si>
    <t>Reporting</t>
  </si>
  <si>
    <t>Develop monthly reports describing work completed, challenges, and strategies for reaching remaining project objectives. Develop Final Report</t>
  </si>
  <si>
    <t>Quarterly and Final Reports</t>
  </si>
  <si>
    <t>B</t>
  </si>
  <si>
    <t>Category (b): Land Purchase/Easement</t>
  </si>
  <si>
    <t>     </t>
  </si>
  <si>
    <t>C</t>
  </si>
  <si>
    <t>Category (c): Planning/Design/Engineering/Environmental Documentation</t>
  </si>
  <si>
    <t>Final Design /Plans</t>
  </si>
  <si>
    <t>Environmental Documentation: CEQA *</t>
  </si>
  <si>
    <t>Permit Development *: [PLEASE COMPLETE]</t>
  </si>
  <si>
    <t>D</t>
  </si>
  <si>
    <t>Category (d): Construction/Implementation</t>
  </si>
  <si>
    <t>Construction/Implementation Contracting</t>
  </si>
  <si>
    <t>Mobilization and Site Preparation</t>
  </si>
  <si>
    <t>Project Signage</t>
  </si>
  <si>
    <t>Project Close Out, Inspection &amp; Demobilization</t>
  </si>
  <si>
    <t xml:space="preserve">Inspect project components and establish that work is complete. Verify that all project components have been installed and are functioning as specified will be conducted as part of construction inspection and project closeout. Conduct project completion photo monitoring. Prepare record drawings. </t>
  </si>
  <si>
    <t>As-Built and Record Drawings; Project completion site photos</t>
  </si>
  <si>
    <t>Project Performance Monitoring</t>
  </si>
  <si>
    <t>Construction Administration</t>
  </si>
  <si>
    <t>Complete tasks necessary to administer construction contract. Keep daily records of construction activities, inspection, and progress. Conduct project construction photo-monitoring.</t>
  </si>
  <si>
    <t>Construction Management Logs; Completed construction administration tasks documented in monthly progress reports     </t>
  </si>
  <si>
    <r>
      <t xml:space="preserve">Is Requested Budget scalable by 25%? </t>
    </r>
    <r>
      <rPr>
        <sz val="11"/>
        <color theme="1"/>
        <rFont val="Calibri"/>
        <family val="2"/>
        <scheme val="minor"/>
      </rPr>
      <t xml:space="preserve">  </t>
    </r>
    <r>
      <rPr>
        <b/>
        <sz val="11"/>
        <color theme="1"/>
        <rFont val="Calibri"/>
        <family val="2"/>
        <scheme val="minor"/>
      </rPr>
      <t>If yes, indicate scaled totals; if no delete budget amount provided.</t>
    </r>
  </si>
  <si>
    <t>Is Requested Budget scalable by 50%?   If yes, indicate scaled totals; if no delete budget amount provided.</t>
  </si>
  <si>
    <t>* CEQA and permitting costs for projects are not an eligible cost for grant reimbursement, unless a project is providing a water-related benefit entirely to DACs, EDAs, or Tribes, or projects implemented by Tribes.</t>
  </si>
  <si>
    <t>Notes</t>
  </si>
  <si>
    <t>Project Close Out</t>
  </si>
  <si>
    <t>Includes inspection and demobilization.</t>
  </si>
  <si>
    <t>Construction/Implementation contracting.</t>
  </si>
  <si>
    <t>Invoicing and auditing.</t>
  </si>
  <si>
    <t>General Permitting</t>
  </si>
  <si>
    <t>Incudes costs for developing permit and permit fees.</t>
  </si>
  <si>
    <t>Only needed when the project uses federal funding. Incudes costs for developing permit and permit fees.</t>
  </si>
  <si>
    <t>Includes the development of plans and specifications.</t>
  </si>
  <si>
    <r>
      <t xml:space="preserve">Major Tasks, Schedule and Budget for North Coast Resource Partnership </t>
    </r>
    <r>
      <rPr>
        <b/>
        <sz val="12"/>
        <color theme="4"/>
        <rFont val="Cambria"/>
        <family val="1"/>
        <scheme val="major"/>
      </rPr>
      <t>GENERIC</t>
    </r>
    <r>
      <rPr>
        <b/>
        <sz val="12"/>
        <color rgb="FF000000"/>
        <rFont val="Cambria"/>
        <family val="1"/>
        <scheme val="major"/>
      </rPr>
      <t xml:space="preserve"> IRWM Project Solicitation </t>
    </r>
  </si>
  <si>
    <t>Environmental Documenation: NEPA</t>
  </si>
  <si>
    <t>Aligned to NCRP TSB Item</t>
  </si>
  <si>
    <t>C4</t>
  </si>
  <si>
    <t>C2</t>
  </si>
  <si>
    <t>C3</t>
  </si>
  <si>
    <t>C1</t>
  </si>
  <si>
    <t>D1</t>
  </si>
  <si>
    <t>D8</t>
  </si>
  <si>
    <t>A1</t>
  </si>
  <si>
    <t>A2</t>
  </si>
  <si>
    <t>A4</t>
  </si>
  <si>
    <t>B1</t>
  </si>
  <si>
    <t>Project Construction/Implementation: Electrical</t>
  </si>
  <si>
    <t>Project Construction/Implementation: Instrumentation</t>
  </si>
  <si>
    <t>Project Construction/Implementation: Other</t>
  </si>
  <si>
    <t>D2</t>
  </si>
  <si>
    <t>D7</t>
  </si>
  <si>
    <t>D3</t>
  </si>
  <si>
    <t>D4</t>
  </si>
  <si>
    <t>D5</t>
  </si>
  <si>
    <t xml:space="preserve">Project Construction/Implementation: Major Equipment and Construction Items </t>
  </si>
  <si>
    <t>D6</t>
  </si>
  <si>
    <t>Construction Contigency</t>
  </si>
  <si>
    <t>D11</t>
  </si>
  <si>
    <t>Performance Monitoring</t>
  </si>
  <si>
    <t>D9</t>
  </si>
  <si>
    <t>Additional costs associated with uncertainty in the construction project.</t>
  </si>
  <si>
    <t>Labor Compliance</t>
  </si>
  <si>
    <t>A3</t>
  </si>
  <si>
    <t>Cells in RED indicate either added categories or linked values from the "Project Cost Estimating Tool" worksheet.</t>
  </si>
  <si>
    <t>Varies - Typically $1,000 to $2,000</t>
  </si>
  <si>
    <t>Varies - Typically $1,500 to $5,000</t>
  </si>
  <si>
    <t>Choose One CEQA Option. Incudes costs for developing permit and permit fees.</t>
  </si>
  <si>
    <t>Includes costs for purchase, tax, shipping, and installation.  In place cost is typically 150-300% of purchase price.</t>
  </si>
  <si>
    <t>0.5-1% of (subtotal 1 + 2)</t>
  </si>
  <si>
    <t>Subtotal 1 + 2</t>
  </si>
  <si>
    <t>1-10% of (subtotal 1 + 2)</t>
  </si>
  <si>
    <t>The performance of the project will be monitored in accordance to the Monitoring Plan using the following measurement tools and methods: [PLEASE COMPLETE]</t>
  </si>
  <si>
    <t>The performance of the project will be monitored in accordance to the Monitoring Plan using the following measurement tools and methods: 
[PLEASE COMPLETE]</t>
  </si>
  <si>
    <t>Total North Coast Resource Partnership IRWM Grant Request</t>
  </si>
  <si>
    <t>Small Community Toolbox</t>
  </si>
  <si>
    <t>Project Cost Estimating (PCE) Tool</t>
  </si>
  <si>
    <t>Author:</t>
  </si>
  <si>
    <t>Owner:</t>
  </si>
  <si>
    <t>Version:</t>
  </si>
  <si>
    <t>North Coast Resource Partnership</t>
  </si>
  <si>
    <t>GHD, Inc.</t>
  </si>
  <si>
    <t>Utility Management Cycle Step 2 - Identify Needs - Cost Estimating</t>
  </si>
  <si>
    <t>NEPA</t>
  </si>
  <si>
    <t>CEQA - EIR</t>
  </si>
  <si>
    <t>California Environmental Quality Act (CEQA) Level</t>
  </si>
  <si>
    <t>CEQA - Exempt</t>
  </si>
  <si>
    <t>CEQA - MND</t>
  </si>
  <si>
    <t>$500 to $5,000</t>
  </si>
  <si>
    <t>$30,000 to $50,000</t>
  </si>
  <si>
    <t>over $100,000</t>
  </si>
  <si>
    <t>5-10% of (subtotal 1 + 2) if required</t>
  </si>
  <si>
    <t>7-20% of (subtotal 1 + 2)</t>
  </si>
  <si>
    <t>3-8% of (subtotal 1 + 2)</t>
  </si>
  <si>
    <t>10-50% of (subtotal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</si>
</sst>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m/d/yy;@"/>
    <numFmt numFmtId="165" formatCode="&quot;$&quot;#,##0.00"/>
    <numFmt numFmtId="166" formatCode="[$-409]mmmm\ d\,\ yyyy;@"/>
  </numFmts>
  <fonts count="27"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b/>
      <sz val="11"/>
      <color theme="3" tint="0.39997558519241921"/>
      <name val="Calibri"/>
      <family val="2"/>
      <scheme val="minor"/>
    </font>
    <font>
      <sz val="11"/>
      <name val="Calibri"/>
      <family val="2"/>
      <scheme val="minor"/>
    </font>
    <font>
      <b/>
      <sz val="15"/>
      <color theme="3"/>
      <name val="Calibri"/>
      <family val="2"/>
      <scheme val="minor"/>
    </font>
    <font>
      <b/>
      <sz val="18"/>
      <color theme="3"/>
      <name val="Calibri"/>
      <family val="2"/>
      <scheme val="minor"/>
    </font>
    <font>
      <b/>
      <sz val="18"/>
      <name val="Calibri"/>
      <family val="2"/>
      <scheme val="minor"/>
    </font>
    <font>
      <b/>
      <sz val="16"/>
      <color theme="3"/>
      <name val="Calibri"/>
      <family val="2"/>
      <scheme val="minor"/>
    </font>
    <font>
      <sz val="11"/>
      <color rgb="FFFF0000"/>
      <name val="Calibri"/>
      <family val="2"/>
      <scheme val="minor"/>
    </font>
    <font>
      <b/>
      <sz val="12"/>
      <color rgb="FF000000"/>
      <name val="Cambria"/>
      <family val="1"/>
      <scheme val="major"/>
    </font>
    <font>
      <b/>
      <sz val="11"/>
      <color rgb="FF000000"/>
      <name val="Calibri"/>
      <family val="2"/>
      <scheme val="minor"/>
    </font>
    <font>
      <b/>
      <sz val="10"/>
      <color rgb="FF000000"/>
      <name val="Calibri"/>
      <family val="2"/>
      <scheme val="minor"/>
    </font>
    <font>
      <sz val="10"/>
      <color theme="1"/>
      <name val="Calibri"/>
      <family val="2"/>
      <scheme val="minor"/>
    </font>
    <font>
      <b/>
      <sz val="12"/>
      <color theme="1"/>
      <name val="Calibri"/>
      <family val="2"/>
      <scheme val="minor"/>
    </font>
    <font>
      <i/>
      <sz val="11"/>
      <color theme="1"/>
      <name val="Calibri"/>
      <family val="2"/>
      <scheme val="minor"/>
    </font>
    <font>
      <b/>
      <sz val="12"/>
      <color rgb="FFFF0000"/>
      <name val="Cambria"/>
      <family val="1"/>
      <scheme val="major"/>
    </font>
    <font>
      <b/>
      <sz val="12"/>
      <color theme="4"/>
      <name val="Cambria"/>
      <family val="1"/>
      <scheme val="major"/>
    </font>
    <font>
      <sz val="10"/>
      <name val="Calibri"/>
      <family val="2"/>
      <scheme val="minor"/>
    </font>
    <font>
      <sz val="10"/>
      <color rgb="FFFF0000"/>
      <name val="Calibri"/>
      <family val="2"/>
      <scheme val="minor"/>
    </font>
    <font>
      <u/>
      <sz val="11"/>
      <color theme="10"/>
      <name val="Calibri"/>
      <family val="2"/>
      <scheme val="minor"/>
    </font>
    <font>
      <b/>
      <u/>
      <sz val="24"/>
      <color theme="10"/>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rgb="FFFFFFE7"/>
        <bgColor indexed="64"/>
      </patternFill>
    </fill>
    <fill>
      <patternFill patternType="solid">
        <fgColor rgb="FFD9D9D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s>
  <borders count="7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top style="medium">
        <color theme="4" tint="0.39997558519241921"/>
      </top>
      <bottom/>
      <diagonal/>
    </border>
    <border>
      <left/>
      <right/>
      <top/>
      <bottom style="thick">
        <color theme="4"/>
      </bottom>
      <diagonal/>
    </border>
    <border>
      <left style="thin">
        <color rgb="FF7F7F7F"/>
      </left>
      <right/>
      <top style="thin">
        <color rgb="FF7F7F7F"/>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4" tint="0.39997558519241921"/>
      </bottom>
      <diagonal/>
    </border>
    <border>
      <left/>
      <right style="medium">
        <color theme="0" tint="-0.34998626667073579"/>
      </right>
      <top style="medium">
        <color theme="0" tint="-0.34998626667073579"/>
      </top>
      <bottom/>
      <diagonal/>
    </border>
    <border>
      <left style="medium">
        <color theme="0" tint="-0.34998626667073579"/>
      </left>
      <right style="thin">
        <color rgb="FF7F7F7F"/>
      </right>
      <top/>
      <bottom/>
      <diagonal/>
    </border>
    <border>
      <left style="thin">
        <color theme="0" tint="-0.34998626667073579"/>
      </left>
      <right style="medium">
        <color theme="0" tint="-0.34998626667073579"/>
      </right>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bottom style="medium">
        <color theme="4" tint="0.39997558519241921"/>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rgb="FF7F7F7F"/>
      </left>
      <right style="thin">
        <color rgb="FF7F7F7F"/>
      </right>
      <top style="medium">
        <color theme="0" tint="-0.34998626667073579"/>
      </top>
      <bottom style="thin">
        <color rgb="FF7F7F7F"/>
      </bottom>
      <diagonal/>
    </border>
    <border>
      <left/>
      <right/>
      <top style="medium">
        <color theme="0" tint="-0.34998626667073579"/>
      </top>
      <bottom/>
      <diagonal/>
    </border>
    <border>
      <left style="medium">
        <color theme="0" tint="-0.34998626667073579"/>
      </left>
      <right/>
      <top style="medium">
        <color theme="0" tint="-0.34998626667073579"/>
      </top>
      <bottom style="medium">
        <color theme="4" tint="0.39997558519241921"/>
      </bottom>
      <diagonal/>
    </border>
    <border>
      <left/>
      <right style="medium">
        <color theme="0" tint="-0.34998626667073579"/>
      </right>
      <top style="medium">
        <color theme="0" tint="-0.34998626667073579"/>
      </top>
      <bottom style="medium">
        <color theme="4" tint="0.39997558519241921"/>
      </bottom>
      <diagonal/>
    </border>
    <border>
      <left style="medium">
        <color theme="0" tint="-0.34998626667073579"/>
      </left>
      <right/>
      <top/>
      <bottom style="medium">
        <color theme="4" tint="0.39997558519241921"/>
      </bottom>
      <diagonal/>
    </border>
    <border>
      <left style="thin">
        <color rgb="FF7F7F7F"/>
      </left>
      <right/>
      <top/>
      <bottom/>
      <diagonal/>
    </border>
    <border>
      <left style="thin">
        <color rgb="FF7F7F7F"/>
      </left>
      <right/>
      <top/>
      <bottom style="medium">
        <color theme="0" tint="-0.34998626667073579"/>
      </bottom>
      <diagonal/>
    </border>
    <border>
      <left style="medium">
        <color theme="0" tint="-0.34998626667073579"/>
      </left>
      <right style="thin">
        <color rgb="FF7F7F7F"/>
      </right>
      <top style="medium">
        <color theme="0" tint="-0.34998626667073579"/>
      </top>
      <bottom/>
      <diagonal/>
    </border>
    <border>
      <left style="medium">
        <color theme="0" tint="-0.34998626667073579"/>
      </left>
      <right style="thin">
        <color rgb="FF7F7F7F"/>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rgb="FF7F7F7F"/>
      </right>
      <top style="medium">
        <color theme="4" tint="0.39997558519241921"/>
      </top>
      <bottom/>
      <diagonal/>
    </border>
    <border>
      <left style="thin">
        <color theme="0" tint="-0.34998626667073579"/>
      </left>
      <right style="medium">
        <color theme="0" tint="-0.34998626667073579"/>
      </right>
      <top style="medium">
        <color theme="4" tint="0.39997558519241921"/>
      </top>
      <bottom/>
      <diagonal/>
    </border>
    <border>
      <left/>
      <right style="thin">
        <color rgb="FF7F7F7F"/>
      </right>
      <top style="medium">
        <color theme="0" tint="-0.34998626667073579"/>
      </top>
      <bottom/>
      <diagonal/>
    </border>
    <border>
      <left/>
      <right style="thin">
        <color rgb="FF7F7F7F"/>
      </right>
      <top/>
      <bottom style="medium">
        <color theme="0" tint="-0.34998626667073579"/>
      </bottom>
      <diagonal/>
    </border>
    <border>
      <left style="medium">
        <color theme="0" tint="-0.34998626667073579"/>
      </left>
      <right style="thin">
        <color theme="1" tint="0.499984740745262"/>
      </right>
      <top/>
      <bottom/>
      <diagonal/>
    </border>
    <border>
      <left style="medium">
        <color theme="0" tint="-0.34998626667073579"/>
      </left>
      <right style="thin">
        <color theme="1" tint="0.499984740745262"/>
      </right>
      <top/>
      <bottom style="medium">
        <color theme="0" tint="-0.34998626667073579"/>
      </bottom>
      <diagonal/>
    </border>
    <border>
      <left style="medium">
        <color theme="0" tint="-0.34998626667073579"/>
      </left>
      <right style="thin">
        <color theme="1" tint="0.499984740745262"/>
      </right>
      <top style="medium">
        <color theme="0" tint="-0.34998626667073579"/>
      </top>
      <bottom/>
      <diagonal/>
    </border>
    <border>
      <left/>
      <right style="thin">
        <color rgb="FF7F7F7F"/>
      </right>
      <top style="thin">
        <color rgb="FF7F7F7F"/>
      </top>
      <bottom/>
      <diagonal/>
    </border>
    <border>
      <left/>
      <right style="thin">
        <color rgb="FF7F7F7F"/>
      </right>
      <top/>
      <bottom style="thin">
        <color rgb="FF7F7F7F"/>
      </bottom>
      <diagonal/>
    </border>
    <border>
      <left style="thin">
        <color rgb="FF7F7F7F"/>
      </left>
      <right/>
      <top style="medium">
        <color theme="0" tint="-0.34998626667073579"/>
      </top>
      <bottom/>
      <diagonal/>
    </border>
    <border>
      <left style="thin">
        <color rgb="FF7F7F7F"/>
      </left>
      <right/>
      <top/>
      <bottom style="thin">
        <color rgb="FF7F7F7F"/>
      </bottom>
      <diagonal/>
    </border>
    <border>
      <left/>
      <right style="thin">
        <color rgb="FF7F7F7F"/>
      </right>
      <top style="medium">
        <color theme="0" tint="-0.34998626667073579"/>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theme="0" tint="-0.34998626667073579"/>
      </bottom>
      <diagonal/>
    </border>
    <border>
      <left style="thin">
        <color rgb="FF7F7F7F"/>
      </left>
      <right/>
      <top style="medium">
        <color theme="0" tint="-0.34998626667073579"/>
      </top>
      <bottom style="thin">
        <color rgb="FF7F7F7F"/>
      </bottom>
      <diagonal/>
    </border>
    <border>
      <left style="thin">
        <color theme="1" tint="0.499984740745262"/>
      </left>
      <right/>
      <top style="thin">
        <color rgb="FF7F7F7F"/>
      </top>
      <bottom style="thin">
        <color rgb="FF7F7F7F"/>
      </bottom>
      <diagonal/>
    </border>
    <border>
      <left style="thin">
        <color rgb="FF7F7F7F"/>
      </left>
      <right/>
      <top style="thin">
        <color rgb="FF7F7F7F"/>
      </top>
      <bottom style="medium">
        <color theme="0" tint="-0.34998626667073579"/>
      </bottom>
      <diagonal/>
    </border>
    <border>
      <left/>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bottom style="thin">
        <color rgb="FF7F7F7F"/>
      </bottom>
      <diagonal/>
    </border>
    <border>
      <left style="thin">
        <color rgb="FF7F7F7F"/>
      </left>
      <right style="medium">
        <color theme="0" tint="-0.34998626667073579"/>
      </right>
      <top/>
      <bottom/>
      <diagonal/>
    </border>
    <border>
      <left style="thin">
        <color theme="1" tint="0.499984740745262"/>
      </left>
      <right/>
      <top style="thin">
        <color rgb="FF7F7F7F"/>
      </top>
      <bottom/>
      <diagonal/>
    </border>
    <border>
      <left style="thin">
        <color rgb="FF7F7F7F"/>
      </left>
      <right style="thin">
        <color rgb="FF7F7F7F"/>
      </right>
      <top/>
      <bottom/>
      <diagonal/>
    </border>
    <border>
      <left style="thin">
        <color indexed="64"/>
      </left>
      <right style="medium">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3" applyNumberFormat="0" applyAlignment="0" applyProtection="0"/>
    <xf numFmtId="0" fontId="5" fillId="3"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10" fillId="0" borderId="8"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cellStyleXfs>
  <cellXfs count="171">
    <xf numFmtId="0" fontId="0" fillId="0" borderId="0" xfId="0"/>
    <xf numFmtId="6" fontId="8" fillId="3" borderId="5" xfId="5" applyNumberFormat="1" applyFont="1" applyBorder="1"/>
    <xf numFmtId="0" fontId="0" fillId="0" borderId="0" xfId="0" applyNumberFormat="1"/>
    <xf numFmtId="0" fontId="9" fillId="0" borderId="0" xfId="0" applyFont="1"/>
    <xf numFmtId="6" fontId="8" fillId="3" borderId="6" xfId="5" applyNumberFormat="1" applyFont="1" applyBorder="1"/>
    <xf numFmtId="6" fontId="8" fillId="3" borderId="9" xfId="5" applyNumberFormat="1" applyFont="1" applyBorder="1"/>
    <xf numFmtId="6" fontId="8" fillId="3" borderId="10" xfId="5" applyNumberFormat="1" applyFont="1" applyBorder="1"/>
    <xf numFmtId="6" fontId="8" fillId="3" borderId="11" xfId="5" applyNumberFormat="1" applyFont="1" applyBorder="1"/>
    <xf numFmtId="0" fontId="0" fillId="0" borderId="0" xfId="0" applyAlignment="1">
      <alignment vertical="center" wrapText="1"/>
    </xf>
    <xf numFmtId="0" fontId="6" fillId="0" borderId="0" xfId="6" applyAlignment="1">
      <alignment vertical="center" wrapText="1"/>
    </xf>
    <xf numFmtId="0" fontId="3" fillId="0" borderId="13" xfId="3" applyBorder="1" applyAlignment="1">
      <alignment horizontal="center"/>
    </xf>
    <xf numFmtId="0" fontId="7" fillId="0" borderId="17" xfId="0" applyFont="1" applyBorder="1"/>
    <xf numFmtId="0" fontId="0" fillId="0" borderId="0" xfId="0" applyBorder="1"/>
    <xf numFmtId="0" fontId="0" fillId="0" borderId="18" xfId="0" applyBorder="1"/>
    <xf numFmtId="0" fontId="3" fillId="0" borderId="2" xfId="3" applyBorder="1" applyAlignment="1">
      <alignment horizontal="center"/>
    </xf>
    <xf numFmtId="0" fontId="3" fillId="0" borderId="19" xfId="3" applyBorder="1" applyAlignment="1">
      <alignment horizontal="center"/>
    </xf>
    <xf numFmtId="6" fontId="8" fillId="3" borderId="3" xfId="5" applyNumberFormat="1" applyFont="1" applyBorder="1"/>
    <xf numFmtId="0" fontId="6" fillId="0" borderId="18" xfId="6" applyBorder="1"/>
    <xf numFmtId="0" fontId="0" fillId="0" borderId="20" xfId="0" applyBorder="1"/>
    <xf numFmtId="0" fontId="0" fillId="0" borderId="21" xfId="0" applyBorder="1"/>
    <xf numFmtId="0" fontId="0" fillId="0" borderId="23" xfId="0" applyBorder="1"/>
    <xf numFmtId="6" fontId="8" fillId="3" borderId="22" xfId="5" applyNumberFormat="1" applyFont="1" applyBorder="1"/>
    <xf numFmtId="0" fontId="6" fillId="0" borderId="14" xfId="6" applyBorder="1"/>
    <xf numFmtId="0" fontId="3" fillId="0" borderId="24" xfId="3" applyBorder="1" applyAlignment="1">
      <alignment horizontal="center"/>
    </xf>
    <xf numFmtId="0" fontId="3" fillId="0" borderId="25" xfId="3" applyBorder="1" applyAlignment="1">
      <alignment horizontal="center"/>
    </xf>
    <xf numFmtId="0" fontId="3" fillId="0" borderId="26" xfId="3" applyBorder="1" applyAlignment="1">
      <alignment horizontal="center"/>
    </xf>
    <xf numFmtId="6" fontId="7" fillId="0" borderId="12" xfId="7" applyNumberFormat="1" applyBorder="1"/>
    <xf numFmtId="0" fontId="4" fillId="4" borderId="3" xfId="4" applyFill="1" applyBorder="1" applyAlignment="1" applyProtection="1">
      <protection locked="0"/>
    </xf>
    <xf numFmtId="0" fontId="4" fillId="4" borderId="3" xfId="4" applyFill="1" applyBorder="1" applyAlignment="1"/>
    <xf numFmtId="44" fontId="4" fillId="4" borderId="3" xfId="9" applyFont="1" applyFill="1" applyBorder="1"/>
    <xf numFmtId="44" fontId="4" fillId="4" borderId="6" xfId="9" applyFont="1" applyFill="1" applyBorder="1"/>
    <xf numFmtId="0" fontId="11" fillId="0" borderId="0" xfId="8" applyFont="1" applyBorder="1" applyAlignment="1"/>
    <xf numFmtId="0" fontId="11" fillId="0" borderId="0" xfId="8" applyFont="1" applyBorder="1" applyAlignment="1">
      <alignment vertical="center" textRotation="180"/>
    </xf>
    <xf numFmtId="0" fontId="3" fillId="0" borderId="2" xfId="3" applyBorder="1" applyAlignment="1">
      <alignment horizontal="center"/>
    </xf>
    <xf numFmtId="0" fontId="7" fillId="0" borderId="0" xfId="0" applyFont="1" applyBorder="1"/>
    <xf numFmtId="0" fontId="0" fillId="0" borderId="37" xfId="0" applyBorder="1"/>
    <xf numFmtId="0" fontId="0" fillId="0" borderId="37" xfId="0" applyBorder="1" applyAlignment="1">
      <alignment wrapText="1"/>
    </xf>
    <xf numFmtId="0" fontId="7" fillId="0" borderId="38" xfId="0" applyFont="1" applyBorder="1"/>
    <xf numFmtId="0" fontId="15" fillId="0" borderId="0" xfId="0" applyFont="1" applyAlignment="1">
      <alignment horizontal="left" indent="1"/>
    </xf>
    <xf numFmtId="164" fontId="0" fillId="0" borderId="0" xfId="0" applyNumberFormat="1"/>
    <xf numFmtId="0" fontId="7" fillId="0" borderId="0" xfId="0" applyFont="1"/>
    <xf numFmtId="0" fontId="0" fillId="5" borderId="51" xfId="0" applyFill="1" applyBorder="1"/>
    <xf numFmtId="0" fontId="16" fillId="6" borderId="52" xfId="0" applyFont="1" applyFill="1" applyBorder="1" applyAlignment="1">
      <alignment vertical="top" wrapText="1"/>
    </xf>
    <xf numFmtId="0" fontId="16" fillId="6" borderId="53" xfId="0" applyFont="1" applyFill="1" applyBorder="1" applyAlignment="1">
      <alignment vertical="top" wrapText="1"/>
    </xf>
    <xf numFmtId="0" fontId="16" fillId="6" borderId="54" xfId="0" applyFont="1" applyFill="1" applyBorder="1" applyAlignment="1">
      <alignment vertical="top" wrapText="1"/>
    </xf>
    <xf numFmtId="0" fontId="17" fillId="6" borderId="54" xfId="0" applyFont="1" applyFill="1" applyBorder="1" applyAlignment="1">
      <alignment vertical="top" wrapText="1"/>
    </xf>
    <xf numFmtId="0" fontId="17" fillId="6" borderId="54" xfId="0" applyFont="1" applyFill="1" applyBorder="1" applyAlignment="1">
      <alignment horizontal="left" vertical="top" wrapText="1"/>
    </xf>
    <xf numFmtId="164" fontId="17" fillId="6" borderId="54" xfId="0" applyNumberFormat="1" applyFont="1" applyFill="1" applyBorder="1" applyAlignment="1">
      <alignment vertical="top" wrapText="1"/>
    </xf>
    <xf numFmtId="164" fontId="17" fillId="6" borderId="55" xfId="0" applyNumberFormat="1" applyFont="1" applyFill="1" applyBorder="1" applyAlignment="1">
      <alignment vertical="top" wrapText="1"/>
    </xf>
    <xf numFmtId="0" fontId="7" fillId="7" borderId="52" xfId="0" applyFont="1" applyFill="1" applyBorder="1" applyAlignment="1">
      <alignment horizontal="left" vertical="top" wrapText="1"/>
    </xf>
    <xf numFmtId="0" fontId="7" fillId="7" borderId="56" xfId="0" applyFont="1" applyFill="1" applyBorder="1" applyAlignment="1">
      <alignment vertical="top" wrapText="1"/>
    </xf>
    <xf numFmtId="164" fontId="7" fillId="7" borderId="56" xfId="0" applyNumberFormat="1" applyFont="1" applyFill="1" applyBorder="1" applyAlignment="1">
      <alignment vertical="top" wrapText="1"/>
    </xf>
    <xf numFmtId="164" fontId="7" fillId="7" borderId="57" xfId="0" applyNumberFormat="1" applyFont="1" applyFill="1" applyBorder="1" applyAlignment="1">
      <alignment vertical="top" wrapText="1"/>
    </xf>
    <xf numFmtId="0" fontId="18" fillId="5" borderId="52" xfId="0" applyFont="1" applyFill="1" applyBorder="1" applyAlignment="1">
      <alignment vertical="top" wrapText="1"/>
    </xf>
    <xf numFmtId="0" fontId="18" fillId="5" borderId="58" xfId="0" applyFont="1" applyFill="1" applyBorder="1" applyAlignment="1">
      <alignment vertical="top" wrapText="1"/>
    </xf>
    <xf numFmtId="0" fontId="18" fillId="5" borderId="59" xfId="0" applyFont="1" applyFill="1" applyBorder="1" applyAlignment="1">
      <alignment vertical="top" wrapText="1"/>
    </xf>
    <xf numFmtId="9" fontId="0" fillId="5" borderId="59" xfId="0" applyNumberFormat="1" applyFont="1" applyFill="1" applyBorder="1" applyAlignment="1">
      <alignment vertical="top" wrapText="1"/>
    </xf>
    <xf numFmtId="165" fontId="0" fillId="5" borderId="59" xfId="0" applyNumberFormat="1" applyFont="1" applyFill="1" applyBorder="1" applyAlignment="1">
      <alignment horizontal="right" vertical="top" wrapText="1"/>
    </xf>
    <xf numFmtId="164" fontId="0" fillId="5" borderId="59" xfId="0" applyNumberFormat="1" applyFont="1" applyFill="1" applyBorder="1" applyAlignment="1">
      <alignment vertical="top" wrapText="1"/>
    </xf>
    <xf numFmtId="164" fontId="0" fillId="5" borderId="60" xfId="0" applyNumberFormat="1" applyFont="1" applyFill="1" applyBorder="1" applyAlignment="1">
      <alignment vertical="top" wrapText="1"/>
    </xf>
    <xf numFmtId="9" fontId="0" fillId="5" borderId="61" xfId="0" applyNumberFormat="1" applyFont="1" applyFill="1" applyBorder="1" applyAlignment="1">
      <alignment vertical="top" wrapText="1"/>
    </xf>
    <xf numFmtId="165" fontId="0" fillId="5" borderId="61" xfId="0" applyNumberFormat="1" applyFont="1" applyFill="1" applyBorder="1" applyAlignment="1">
      <alignment horizontal="right" vertical="top" wrapText="1"/>
    </xf>
    <xf numFmtId="0" fontId="18" fillId="5" borderId="62" xfId="0" applyFont="1" applyFill="1" applyBorder="1" applyAlignment="1">
      <alignment vertical="top" wrapText="1"/>
    </xf>
    <xf numFmtId="9" fontId="0" fillId="5" borderId="52" xfId="0" applyNumberFormat="1" applyFont="1" applyFill="1" applyBorder="1" applyAlignment="1">
      <alignment vertical="top" wrapText="1"/>
    </xf>
    <xf numFmtId="165" fontId="0" fillId="5" borderId="52" xfId="0" applyNumberFormat="1" applyFont="1" applyFill="1" applyBorder="1" applyAlignment="1">
      <alignment horizontal="right" vertical="top" wrapText="1"/>
    </xf>
    <xf numFmtId="0" fontId="18" fillId="5" borderId="63" xfId="0" applyFont="1" applyFill="1" applyBorder="1" applyAlignment="1">
      <alignment vertical="top" wrapText="1"/>
    </xf>
    <xf numFmtId="0" fontId="18" fillId="5" borderId="61" xfId="0" applyFont="1" applyFill="1" applyBorder="1" applyAlignment="1">
      <alignment vertical="top" wrapText="1"/>
    </xf>
    <xf numFmtId="0" fontId="16" fillId="7" borderId="52" xfId="0" applyFont="1" applyFill="1" applyBorder="1" applyAlignment="1">
      <alignment horizontal="left" vertical="top" wrapText="1"/>
    </xf>
    <xf numFmtId="9" fontId="16" fillId="7" borderId="56" xfId="0" applyNumberFormat="1" applyFont="1" applyFill="1" applyBorder="1" applyAlignment="1">
      <alignment vertical="top" wrapText="1"/>
    </xf>
    <xf numFmtId="165" fontId="16" fillId="7" borderId="56" xfId="0" applyNumberFormat="1" applyFont="1" applyFill="1" applyBorder="1" applyAlignment="1">
      <alignment vertical="top" wrapText="1"/>
    </xf>
    <xf numFmtId="164" fontId="16" fillId="7" borderId="56" xfId="0" applyNumberFormat="1" applyFont="1" applyFill="1" applyBorder="1" applyAlignment="1">
      <alignment vertical="top" wrapText="1"/>
    </xf>
    <xf numFmtId="164" fontId="16" fillId="7" borderId="57" xfId="0" applyNumberFormat="1" applyFont="1" applyFill="1" applyBorder="1" applyAlignment="1">
      <alignment vertical="top" wrapText="1"/>
    </xf>
    <xf numFmtId="0" fontId="18" fillId="5" borderId="64" xfId="0" applyFont="1" applyFill="1" applyBorder="1" applyAlignment="1">
      <alignment vertical="top" wrapText="1"/>
    </xf>
    <xf numFmtId="0" fontId="18" fillId="5" borderId="65" xfId="0" applyFont="1" applyFill="1" applyBorder="1" applyAlignment="1">
      <alignment vertical="top" wrapText="1"/>
    </xf>
    <xf numFmtId="9" fontId="0" fillId="5" borderId="65" xfId="0" applyNumberFormat="1" applyFont="1" applyFill="1" applyBorder="1" applyAlignment="1">
      <alignment vertical="top" wrapText="1"/>
    </xf>
    <xf numFmtId="165" fontId="0" fillId="5" borderId="65" xfId="0" applyNumberFormat="1" applyFont="1" applyFill="1" applyBorder="1" applyAlignment="1">
      <alignment horizontal="right" vertical="top" wrapText="1"/>
    </xf>
    <xf numFmtId="9" fontId="7" fillId="7" borderId="56" xfId="0" applyNumberFormat="1" applyFont="1" applyFill="1" applyBorder="1" applyAlignment="1">
      <alignment vertical="top" wrapText="1"/>
    </xf>
    <xf numFmtId="165" fontId="7" fillId="7" borderId="56" xfId="0" applyNumberFormat="1" applyFont="1" applyFill="1" applyBorder="1" applyAlignment="1">
      <alignment vertical="top" wrapText="1"/>
    </xf>
    <xf numFmtId="164" fontId="0" fillId="5" borderId="60" xfId="0" applyNumberFormat="1" applyFill="1" applyBorder="1" applyAlignment="1">
      <alignment vertical="top" wrapText="1"/>
    </xf>
    <xf numFmtId="0" fontId="19" fillId="8" borderId="52" xfId="0" applyFont="1" applyFill="1" applyBorder="1" applyAlignment="1">
      <alignment vertical="top" wrapText="1"/>
    </xf>
    <xf numFmtId="165" fontId="7" fillId="5" borderId="52" xfId="0" applyNumberFormat="1" applyFont="1" applyFill="1" applyBorder="1" applyAlignment="1">
      <alignment horizontal="right" vertical="top" wrapText="1"/>
    </xf>
    <xf numFmtId="0" fontId="16" fillId="8" borderId="52" xfId="0" applyFont="1" applyFill="1" applyBorder="1" applyAlignment="1">
      <alignment vertical="top" wrapText="1"/>
    </xf>
    <xf numFmtId="165" fontId="7" fillId="5" borderId="71" xfId="0" applyNumberFormat="1" applyFont="1" applyFill="1" applyBorder="1" applyAlignment="1">
      <alignment horizontal="right" vertical="top" wrapText="1"/>
    </xf>
    <xf numFmtId="0" fontId="20" fillId="0" borderId="0" xfId="0" applyFont="1"/>
    <xf numFmtId="6" fontId="8" fillId="3" borderId="74" xfId="5" applyNumberFormat="1" applyFont="1" applyBorder="1"/>
    <xf numFmtId="0" fontId="3" fillId="0" borderId="0" xfId="3" applyFill="1" applyBorder="1" applyAlignment="1">
      <alignment horizontal="center"/>
    </xf>
    <xf numFmtId="165" fontId="14" fillId="5" borderId="59" xfId="0" applyNumberFormat="1" applyFont="1" applyFill="1" applyBorder="1" applyAlignment="1">
      <alignment horizontal="right" vertical="top" wrapText="1"/>
    </xf>
    <xf numFmtId="165" fontId="14" fillId="5" borderId="61" xfId="0" applyNumberFormat="1" applyFont="1" applyFill="1" applyBorder="1" applyAlignment="1">
      <alignment horizontal="right" vertical="top" wrapText="1"/>
    </xf>
    <xf numFmtId="165" fontId="14" fillId="5" borderId="65" xfId="0" applyNumberFormat="1" applyFont="1" applyFill="1" applyBorder="1" applyAlignment="1">
      <alignment horizontal="right" vertical="top" wrapText="1"/>
    </xf>
    <xf numFmtId="165" fontId="14" fillId="5" borderId="52" xfId="0" applyNumberFormat="1" applyFont="1" applyFill="1" applyBorder="1" applyAlignment="1">
      <alignment horizontal="right" vertical="top" wrapText="1"/>
    </xf>
    <xf numFmtId="0" fontId="21" fillId="0" borderId="0" xfId="0" applyFont="1" applyAlignment="1">
      <alignment horizontal="left" indent="1"/>
    </xf>
    <xf numFmtId="0" fontId="23" fillId="5" borderId="62" xfId="0" applyFont="1" applyFill="1" applyBorder="1" applyAlignment="1">
      <alignment vertical="top" wrapText="1"/>
    </xf>
    <xf numFmtId="0" fontId="24" fillId="5" borderId="58" xfId="0" applyFont="1" applyFill="1" applyBorder="1" applyAlignment="1">
      <alignment vertical="top" wrapText="1"/>
    </xf>
    <xf numFmtId="0" fontId="0" fillId="0" borderId="0" xfId="0" applyFill="1" applyBorder="1"/>
    <xf numFmtId="164" fontId="0" fillId="5" borderId="68" xfId="0" applyNumberFormat="1" applyFont="1" applyFill="1" applyBorder="1" applyAlignment="1">
      <alignment vertical="top" wrapText="1"/>
    </xf>
    <xf numFmtId="0" fontId="24" fillId="5" borderId="62" xfId="0" applyFont="1" applyFill="1" applyBorder="1" applyAlignment="1">
      <alignment vertical="top" wrapText="1"/>
    </xf>
    <xf numFmtId="6" fontId="8" fillId="3" borderId="77" xfId="5" applyNumberFormat="1" applyFont="1" applyBorder="1"/>
    <xf numFmtId="164" fontId="0" fillId="5" borderId="78" xfId="0" applyNumberFormat="1" applyFont="1" applyFill="1" applyBorder="1" applyAlignment="1">
      <alignment vertical="top" wrapText="1"/>
    </xf>
    <xf numFmtId="0" fontId="6" fillId="0" borderId="33" xfId="6" applyFont="1" applyBorder="1" applyAlignment="1">
      <alignment horizontal="center" vertical="center" wrapText="1"/>
    </xf>
    <xf numFmtId="0" fontId="6" fillId="0" borderId="15" xfId="6" applyFont="1" applyBorder="1" applyAlignment="1">
      <alignment horizontal="center" vertical="center" wrapText="1"/>
    </xf>
    <xf numFmtId="0" fontId="6" fillId="0" borderId="15" xfId="6" applyFont="1" applyBorder="1" applyAlignment="1">
      <alignment vertical="center" wrapText="1"/>
    </xf>
    <xf numFmtId="0" fontId="25" fillId="10" borderId="37" xfId="10" applyFill="1" applyBorder="1"/>
    <xf numFmtId="6" fontId="0" fillId="0" borderId="0" xfId="0" applyNumberFormat="1"/>
    <xf numFmtId="0" fontId="25" fillId="0" borderId="0" xfId="10" applyFill="1" applyBorder="1"/>
    <xf numFmtId="9" fontId="4" fillId="0" borderId="0" xfId="4" applyNumberFormat="1" applyFill="1" applyBorder="1" applyAlignment="1"/>
    <xf numFmtId="0" fontId="26" fillId="0" borderId="0" xfId="10" applyFont="1" applyAlignment="1">
      <alignment vertical="center" wrapText="1"/>
    </xf>
    <xf numFmtId="0" fontId="6" fillId="0" borderId="18" xfId="6" applyFill="1" applyBorder="1"/>
    <xf numFmtId="0" fontId="6" fillId="0" borderId="75" xfId="6" applyFill="1" applyBorder="1"/>
    <xf numFmtId="0" fontId="0" fillId="0" borderId="39" xfId="0" applyFont="1" applyFill="1" applyBorder="1" applyAlignment="1">
      <alignment wrapText="1"/>
    </xf>
    <xf numFmtId="0" fontId="0" fillId="0" borderId="37" xfId="0" applyFont="1" applyFill="1" applyBorder="1" applyAlignment="1">
      <alignment wrapText="1"/>
    </xf>
    <xf numFmtId="0" fontId="0" fillId="0" borderId="37" xfId="0" applyFont="1" applyBorder="1"/>
    <xf numFmtId="0" fontId="0" fillId="0" borderId="37" xfId="0" applyFont="1" applyBorder="1" applyAlignment="1">
      <alignment wrapText="1"/>
    </xf>
    <xf numFmtId="166" fontId="0" fillId="0" borderId="0" xfId="0" applyNumberFormat="1" applyAlignment="1">
      <alignment horizontal="left"/>
    </xf>
    <xf numFmtId="0" fontId="25" fillId="0" borderId="0" xfId="10" applyAlignment="1">
      <alignment horizontal="left"/>
    </xf>
    <xf numFmtId="9" fontId="4" fillId="4" borderId="6" xfId="4" applyNumberFormat="1" applyFill="1" applyBorder="1"/>
    <xf numFmtId="9" fontId="4" fillId="4" borderId="45" xfId="4" applyNumberFormat="1" applyFill="1" applyBorder="1"/>
    <xf numFmtId="9" fontId="4" fillId="4" borderId="50" xfId="4" applyNumberFormat="1" applyFill="1" applyBorder="1"/>
    <xf numFmtId="9" fontId="8" fillId="3" borderId="49" xfId="1" applyFont="1" applyFill="1" applyBorder="1"/>
    <xf numFmtId="9" fontId="8" fillId="3" borderId="46" xfId="1" applyFont="1" applyFill="1" applyBorder="1"/>
    <xf numFmtId="0" fontId="13" fillId="0" borderId="8" xfId="8" applyFont="1" applyAlignment="1">
      <alignment horizontal="center"/>
    </xf>
    <xf numFmtId="9" fontId="4" fillId="4" borderId="76" xfId="4" applyNumberFormat="1" applyFill="1" applyBorder="1" applyAlignment="1">
      <alignment horizontal="right"/>
    </xf>
    <xf numFmtId="9" fontId="4" fillId="4" borderId="40" xfId="4" applyNumberFormat="1" applyFill="1" applyBorder="1" applyAlignment="1">
      <alignment horizontal="right"/>
    </xf>
    <xf numFmtId="9" fontId="4" fillId="4" borderId="6" xfId="4" applyNumberFormat="1" applyFill="1" applyBorder="1" applyAlignment="1">
      <alignment horizontal="right"/>
    </xf>
    <xf numFmtId="9" fontId="4" fillId="4" borderId="45" xfId="4" applyNumberFormat="1" applyFill="1" applyBorder="1" applyAlignment="1">
      <alignment horizontal="right"/>
    </xf>
    <xf numFmtId="0" fontId="0" fillId="0" borderId="23" xfId="0" applyBorder="1" applyAlignment="1">
      <alignment horizontal="left" vertical="center" wrapText="1"/>
    </xf>
    <xf numFmtId="0" fontId="0" fillId="0" borderId="0" xfId="0" applyBorder="1" applyAlignment="1">
      <alignment horizontal="left" vertical="center" wrapText="1"/>
    </xf>
    <xf numFmtId="6" fontId="7" fillId="0" borderId="31" xfId="7" applyNumberFormat="1" applyBorder="1" applyAlignment="1">
      <alignment horizontal="right" vertical="center"/>
    </xf>
    <xf numFmtId="6" fontId="7" fillId="0" borderId="32" xfId="7" applyNumberFormat="1" applyBorder="1" applyAlignment="1">
      <alignment horizontal="right" vertical="center"/>
    </xf>
    <xf numFmtId="0" fontId="6" fillId="0" borderId="14" xfId="6" applyBorder="1" applyAlignment="1">
      <alignment horizontal="left" vertical="center" wrapText="1"/>
    </xf>
    <xf numFmtId="0" fontId="6" fillId="0" borderId="18" xfId="6" applyBorder="1" applyAlignment="1">
      <alignment horizontal="left" vertical="center" wrapText="1"/>
    </xf>
    <xf numFmtId="0" fontId="2" fillId="0" borderId="7" xfId="2" applyBorder="1" applyAlignment="1">
      <alignment horizontal="center"/>
    </xf>
    <xf numFmtId="0" fontId="6" fillId="0" borderId="34" xfId="6" applyBorder="1" applyAlignment="1">
      <alignment horizontal="center" vertical="top" wrapText="1"/>
    </xf>
    <xf numFmtId="0" fontId="6" fillId="0" borderId="16" xfId="6" applyBorder="1" applyAlignment="1">
      <alignment horizontal="center" vertical="top" wrapText="1"/>
    </xf>
    <xf numFmtId="9" fontId="4" fillId="4" borderId="42" xfId="4" applyNumberFormat="1" applyFill="1" applyBorder="1" applyAlignment="1">
      <alignment horizontal="right" vertical="center"/>
    </xf>
    <xf numFmtId="9" fontId="4" fillId="4" borderId="35" xfId="4" applyNumberFormat="1" applyFill="1" applyBorder="1" applyAlignment="1">
      <alignment horizontal="right" vertical="center"/>
    </xf>
    <xf numFmtId="9" fontId="4" fillId="4" borderId="43" xfId="4" applyNumberFormat="1" applyFill="1" applyBorder="1" applyAlignment="1">
      <alignment horizontal="right" vertical="center"/>
    </xf>
    <xf numFmtId="9" fontId="4" fillId="4" borderId="41" xfId="4" applyNumberFormat="1" applyFill="1" applyBorder="1" applyAlignment="1">
      <alignment horizontal="right" vertical="center"/>
    </xf>
    <xf numFmtId="9" fontId="4" fillId="4" borderId="9" xfId="4" applyNumberFormat="1" applyFill="1" applyBorder="1"/>
    <xf numFmtId="9" fontId="4" fillId="4" borderId="40" xfId="4" applyNumberFormat="1" applyFill="1" applyBorder="1"/>
    <xf numFmtId="9" fontId="4" fillId="4" borderId="48" xfId="4" applyNumberFormat="1" applyFill="1" applyBorder="1"/>
    <xf numFmtId="9" fontId="4" fillId="4" borderId="48" xfId="4" applyNumberFormat="1" applyFill="1" applyBorder="1" applyAlignment="1">
      <alignment horizontal="right"/>
    </xf>
    <xf numFmtId="0" fontId="12" fillId="0" borderId="0" xfId="8" applyFont="1" applyBorder="1" applyAlignment="1">
      <alignment horizontal="center" vertical="center" textRotation="90"/>
    </xf>
    <xf numFmtId="0" fontId="7" fillId="0" borderId="15" xfId="0" applyFont="1" applyBorder="1" applyAlignment="1">
      <alignment horizontal="left" vertical="center" wrapText="1"/>
    </xf>
    <xf numFmtId="0" fontId="7"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3" fillId="0" borderId="2" xfId="3" applyBorder="1" applyAlignment="1">
      <alignment horizontal="center"/>
    </xf>
    <xf numFmtId="0" fontId="2" fillId="0" borderId="0" xfId="2" applyBorder="1" applyAlignment="1">
      <alignment horizontal="center"/>
    </xf>
    <xf numFmtId="0" fontId="7" fillId="0" borderId="29" xfId="0" applyFont="1" applyBorder="1" applyAlignment="1">
      <alignment horizontal="left" vertical="center" wrapText="1"/>
    </xf>
    <xf numFmtId="0" fontId="6" fillId="0" borderId="21" xfId="6" applyBorder="1" applyAlignment="1">
      <alignment horizontal="left" vertical="center" wrapText="1"/>
    </xf>
    <xf numFmtId="0" fontId="0" fillId="0" borderId="0" xfId="0" applyBorder="1" applyAlignment="1">
      <alignment horizontal="left" vertical="center"/>
    </xf>
    <xf numFmtId="9" fontId="4" fillId="4" borderId="9" xfId="4" applyNumberFormat="1" applyFill="1" applyBorder="1" applyAlignment="1">
      <alignment horizontal="right" vertical="center"/>
    </xf>
    <xf numFmtId="9" fontId="4" fillId="4" borderId="40" xfId="4" applyNumberFormat="1" applyFill="1" applyBorder="1" applyAlignment="1">
      <alignment horizontal="right" vertical="center"/>
    </xf>
    <xf numFmtId="9" fontId="4" fillId="4" borderId="28" xfId="4" applyNumberFormat="1" applyFill="1" applyBorder="1" applyAlignment="1">
      <alignment horizontal="right" vertical="center"/>
    </xf>
    <xf numFmtId="9" fontId="4" fillId="4" borderId="36" xfId="4" applyNumberFormat="1" applyFill="1" applyBorder="1" applyAlignment="1">
      <alignment horizontal="right" vertical="center"/>
    </xf>
    <xf numFmtId="9" fontId="4" fillId="4" borderId="47" xfId="4" applyNumberFormat="1" applyFill="1" applyBorder="1"/>
    <xf numFmtId="9" fontId="4" fillId="4" borderId="44" xfId="4" applyNumberFormat="1" applyFill="1" applyBorder="1"/>
    <xf numFmtId="164" fontId="1" fillId="9" borderId="66" xfId="0" applyNumberFormat="1" applyFont="1" applyFill="1" applyBorder="1" applyAlignment="1">
      <alignment horizontal="center" vertical="top" wrapText="1"/>
    </xf>
    <xf numFmtId="164" fontId="1" fillId="9" borderId="67" xfId="0" applyNumberFormat="1" applyFont="1" applyFill="1" applyBorder="1" applyAlignment="1">
      <alignment horizontal="center" vertical="top" wrapText="1"/>
    </xf>
    <xf numFmtId="164" fontId="1" fillId="9" borderId="68" xfId="0" applyNumberFormat="1" applyFont="1" applyFill="1" applyBorder="1" applyAlignment="1">
      <alignment horizontal="center" vertical="top" wrapText="1"/>
    </xf>
    <xf numFmtId="164" fontId="1" fillId="9" borderId="69" xfId="0" applyNumberFormat="1" applyFont="1" applyFill="1" applyBorder="1" applyAlignment="1">
      <alignment horizontal="center" vertical="top" wrapText="1"/>
    </xf>
    <xf numFmtId="164" fontId="1" fillId="9" borderId="72" xfId="0" applyNumberFormat="1" applyFont="1" applyFill="1" applyBorder="1" applyAlignment="1">
      <alignment horizontal="center" vertical="top" wrapText="1"/>
    </xf>
    <xf numFmtId="164" fontId="1" fillId="9" borderId="73" xfId="0" applyNumberFormat="1" applyFont="1" applyFill="1" applyBorder="1" applyAlignment="1">
      <alignment horizontal="center" vertical="top" wrapText="1"/>
    </xf>
    <xf numFmtId="0" fontId="16" fillId="8" borderId="62" xfId="0" applyFont="1" applyFill="1" applyBorder="1" applyAlignment="1">
      <alignment vertical="top" wrapText="1"/>
    </xf>
    <xf numFmtId="0" fontId="16" fillId="8" borderId="52" xfId="0" applyFont="1" applyFill="1" applyBorder="1" applyAlignment="1">
      <alignment vertical="top" wrapText="1"/>
    </xf>
    <xf numFmtId="0" fontId="16" fillId="8" borderId="70" xfId="0" applyFont="1" applyFill="1" applyBorder="1" applyAlignment="1">
      <alignment vertical="top" wrapText="1"/>
    </xf>
    <xf numFmtId="0" fontId="16" fillId="8" borderId="71" xfId="0" applyFont="1" applyFill="1" applyBorder="1" applyAlignment="1">
      <alignment vertical="top" wrapText="1"/>
    </xf>
    <xf numFmtId="0" fontId="7" fillId="7" borderId="56" xfId="0" applyFont="1" applyFill="1" applyBorder="1" applyAlignment="1">
      <alignment horizontal="left" vertical="top" wrapText="1"/>
    </xf>
    <xf numFmtId="0" fontId="16" fillId="7" borderId="56" xfId="0" applyFont="1" applyFill="1" applyBorder="1" applyAlignment="1">
      <alignment horizontal="left" vertical="top" wrapText="1"/>
    </xf>
    <xf numFmtId="0" fontId="19" fillId="8" borderId="62" xfId="0" applyFont="1" applyFill="1" applyBorder="1" applyAlignment="1">
      <alignment vertical="top" wrapText="1"/>
    </xf>
    <xf numFmtId="0" fontId="19" fillId="8" borderId="52" xfId="0" applyFont="1" applyFill="1" applyBorder="1" applyAlignment="1">
      <alignment vertical="top" wrapText="1"/>
    </xf>
  </cellXfs>
  <cellStyles count="11">
    <cellStyle name="Calculation" xfId="5" builtinId="22"/>
    <cellStyle name="Currency" xfId="9" builtinId="4"/>
    <cellStyle name="Explanatory Text" xfId="6" builtinId="53"/>
    <cellStyle name="Heading 1" xfId="8" builtinId="16"/>
    <cellStyle name="Heading 2" xfId="2" builtinId="17"/>
    <cellStyle name="Heading 3" xfId="3" builtinId="18"/>
    <cellStyle name="Hyperlink" xfId="10" builtinId="8"/>
    <cellStyle name="Input" xfId="4" builtinId="20"/>
    <cellStyle name="Normal" xfId="0" builtinId="0"/>
    <cellStyle name="Percent" xfId="1" builtinId="5"/>
    <cellStyle name="Total" xfId="7" builtinId="25"/>
  </cellStyles>
  <dxfs count="0"/>
  <tableStyles count="0" defaultTableStyle="TableStyleMedium2" defaultPivotStyle="PivotStyleLight16"/>
  <colors>
    <mruColors>
      <color rgb="FF0000FF"/>
      <color rgb="FFDCE6F1"/>
      <color rgb="FFDCDCF1"/>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solidFill>
                  <a:schemeClr val="bg1"/>
                </a:solidFill>
              </a:defRPr>
            </a:pPr>
            <a:r>
              <a:rPr lang="en-US">
                <a:solidFill>
                  <a:schemeClr val="bg1"/>
                </a:solidFill>
              </a:rPr>
              <a:t>Total Estimated</a:t>
            </a:r>
            <a:r>
              <a:rPr lang="en-US" baseline="0">
                <a:solidFill>
                  <a:schemeClr val="bg1"/>
                </a:solidFill>
              </a:rPr>
              <a:t> Project Cost Breakdown</a:t>
            </a:r>
            <a:endParaRPr lang="en-US">
              <a:solidFill>
                <a:schemeClr val="bg1"/>
              </a:solidFill>
            </a:endParaRPr>
          </a:p>
        </c:rich>
      </c:tx>
      <c:overlay val="0"/>
    </c:title>
    <c:autoTitleDeleted val="0"/>
    <c:plotArea>
      <c:layout/>
      <c:pieChart>
        <c:varyColors val="1"/>
        <c:ser>
          <c:idx val="0"/>
          <c:order val="0"/>
          <c:spPr>
            <a:ln>
              <a:solidFill>
                <a:schemeClr val="tx1"/>
              </a:solidFill>
            </a:ln>
          </c:spPr>
          <c:dPt>
            <c:idx val="0"/>
            <c:bubble3D val="0"/>
            <c:explosion val="4"/>
            <c:extLst>
              <c:ext xmlns:c16="http://schemas.microsoft.com/office/drawing/2014/chart" uri="{C3380CC4-5D6E-409C-BE32-E72D297353CC}">
                <c16:uniqueId val="{00000000-BF1E-4BD6-8985-C8759B3C5E4F}"/>
              </c:ext>
            </c:extLst>
          </c:dPt>
          <c:dLbls>
            <c:dLbl>
              <c:idx val="3"/>
              <c:tx>
                <c:rich>
                  <a:bodyPr/>
                  <a:lstStyle/>
                  <a:p>
                    <a:r>
                      <a:rPr lang="en-US"/>
                      <a:t>Construction </a:t>
                    </a:r>
                  </a:p>
                  <a:p>
                    <a:r>
                      <a:rPr lang="en-US"/>
                      <a:t>Management
6%</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E-4BD6-8985-C8759B3C5E4F}"/>
                </c:ext>
              </c:extLst>
            </c:dLbl>
            <c:spPr>
              <a:noFill/>
              <a:ln>
                <a:noFill/>
              </a:ln>
              <a:effectLst/>
            </c:spPr>
            <c:txPr>
              <a:bodyPr/>
              <a:lstStyle/>
              <a:p>
                <a:pPr>
                  <a:defRPr>
                    <a:solidFill>
                      <a:schemeClr val="bg1"/>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 PCE Tool'!$B$2,'(1) PCE Tool'!$B$27:$B$31)</c:f>
              <c:strCache>
                <c:ptCount val="6"/>
                <c:pt idx="0">
                  <c:v>Major Equipment and Construction Items</c:v>
                </c:pt>
                <c:pt idx="1">
                  <c:v>General Permitting</c:v>
                </c:pt>
                <c:pt idx="2">
                  <c:v>Construction Administration</c:v>
                </c:pt>
                <c:pt idx="3">
                  <c:v>Project Close Out</c:v>
                </c:pt>
                <c:pt idx="4">
                  <c:v>Performance Monitoring</c:v>
                </c:pt>
                <c:pt idx="5">
                  <c:v>Contingency</c:v>
                </c:pt>
              </c:strCache>
            </c:strRef>
          </c:cat>
          <c:val>
            <c:numRef>
              <c:f>'(1) PCE Tool'!$J$18:$J$31</c:f>
              <c:numCache>
                <c:formatCode>General</c:formatCode>
                <c:ptCount val="14"/>
                <c:pt idx="0">
                  <c:v>1</c:v>
                </c:pt>
                <c:pt idx="1">
                  <c:v>0.02</c:v>
                </c:pt>
                <c:pt idx="4">
                  <c:v>0.15</c:v>
                </c:pt>
                <c:pt idx="5">
                  <c:v>0.1</c:v>
                </c:pt>
                <c:pt idx="7">
                  <c:v>0.02</c:v>
                </c:pt>
                <c:pt idx="11">
                  <c:v>0</c:v>
                </c:pt>
                <c:pt idx="13">
                  <c:v>0.2</c:v>
                </c:pt>
              </c:numCache>
            </c:numRef>
          </c:val>
          <c:extLst>
            <c:ext xmlns:c16="http://schemas.microsoft.com/office/drawing/2014/chart" uri="{C3380CC4-5D6E-409C-BE32-E72D297353CC}">
              <c16:uniqueId val="{00000002-BF1E-4BD6-8985-C8759B3C5E4F}"/>
            </c:ext>
          </c:extLst>
        </c:ser>
        <c:dLbls>
          <c:showLegendKey val="0"/>
          <c:showVal val="0"/>
          <c:showCatName val="1"/>
          <c:showSerName val="0"/>
          <c:showPercent val="1"/>
          <c:showBubbleSize val="0"/>
          <c:showLeaderLines val="1"/>
        </c:dLbls>
        <c:firstSliceAng val="0"/>
      </c:pieChart>
    </c:plotArea>
    <c:plotVisOnly val="0"/>
    <c:dispBlanksAs val="gap"/>
    <c:showDLblsOverMax val="0"/>
  </c:chart>
  <c:spPr>
    <a:solidFill>
      <a:schemeClr val="bg1">
        <a:lumMod val="65000"/>
      </a:schemeClr>
    </a:solidFill>
    <a:effectLst>
      <a:glow rad="63500">
        <a:schemeClr val="bg1">
          <a:alpha val="40000"/>
        </a:schemeClr>
      </a:glow>
    </a:effectLst>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19050</xdr:rowOff>
    </xdr:from>
    <xdr:to>
      <xdr:col>12</xdr:col>
      <xdr:colOff>600075</xdr:colOff>
      <xdr:row>100</xdr:row>
      <xdr:rowOff>142875</xdr:rowOff>
    </xdr:to>
    <xdr:sp macro="" textlink="">
      <xdr:nvSpPr>
        <xdr:cNvPr id="2" name="TextBox 1"/>
        <xdr:cNvSpPr txBox="1"/>
      </xdr:nvSpPr>
      <xdr:spPr>
        <a:xfrm>
          <a:off x="19050" y="1733550"/>
          <a:ext cx="7415213" cy="1136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mj-lt"/>
            </a:rPr>
            <a:t>Introduction</a:t>
          </a:r>
        </a:p>
        <a:p>
          <a:r>
            <a:rPr lang="en-US" sz="1100" baseline="0"/>
            <a:t>The </a:t>
          </a:r>
          <a:r>
            <a:rPr lang="en-US" sz="1100" b="1" baseline="0"/>
            <a:t>Project Cost Estimating (PCE) Tool </a:t>
          </a:r>
          <a:r>
            <a:rPr lang="en-US" sz="1100"/>
            <a:t>is a workbook that allows the user to input major equipment and construction items to</a:t>
          </a:r>
          <a:r>
            <a:rPr lang="en-US" sz="1100" baseline="0"/>
            <a:t> produce </a:t>
          </a:r>
          <a:r>
            <a:rPr lang="en-US" sz="1100"/>
            <a:t>a Class 5 cost estimate for the total project. T</a:t>
          </a:r>
          <a:r>
            <a:rPr lang="en-US" sz="1100" baseline="0"/>
            <a:t>he </a:t>
          </a:r>
          <a:r>
            <a:rPr lang="en-US" sz="1100" b="0" i="0">
              <a:solidFill>
                <a:schemeClr val="dk1"/>
              </a:solidFill>
              <a:effectLst/>
              <a:latin typeface="+mn-lt"/>
              <a:ea typeface="+mn-ea"/>
              <a:cs typeface="+mn-cs"/>
            </a:rPr>
            <a:t>Association for the Advancement of Cost Engineering International (AACEI) describes a Class</a:t>
          </a:r>
          <a:r>
            <a:rPr lang="en-US" sz="1100" b="0" i="0" baseline="0">
              <a:solidFill>
                <a:schemeClr val="dk1"/>
              </a:solidFill>
              <a:effectLst/>
              <a:latin typeface="+mn-lt"/>
              <a:ea typeface="+mn-ea"/>
              <a:cs typeface="+mn-cs"/>
            </a:rPr>
            <a:t> 5 cost estimate as</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1" baseline="0">
              <a:solidFill>
                <a:schemeClr val="dk1"/>
              </a:solidFill>
              <a:effectLst/>
              <a:latin typeface="+mn-lt"/>
              <a:ea typeface="+mn-ea"/>
              <a:cs typeface="+mn-cs"/>
            </a:rPr>
            <a:t>... generally prepared based on very limited information, and subsequently have </a:t>
          </a:r>
        </a:p>
        <a:p>
          <a:r>
            <a:rPr lang="en-US" sz="1100" b="0" i="1" baseline="0">
              <a:solidFill>
                <a:schemeClr val="dk1"/>
              </a:solidFill>
              <a:effectLst/>
              <a:latin typeface="+mn-lt"/>
              <a:ea typeface="+mn-ea"/>
              <a:cs typeface="+mn-cs"/>
            </a:rPr>
            <a:t>	wide accuracy ranges.  As such, some companies and organizations have elected to </a:t>
          </a:r>
        </a:p>
        <a:p>
          <a:r>
            <a:rPr lang="en-US" sz="1100" b="0" i="1" baseline="0">
              <a:solidFill>
                <a:schemeClr val="dk1"/>
              </a:solidFill>
              <a:effectLst/>
              <a:latin typeface="+mn-lt"/>
              <a:ea typeface="+mn-ea"/>
              <a:cs typeface="+mn-cs"/>
            </a:rPr>
            <a:t>	determine that due to the inherent inaccuracies,  such estimates cannot be classified </a:t>
          </a:r>
        </a:p>
        <a:p>
          <a:r>
            <a:rPr lang="en-US" sz="1100" b="0" i="1" baseline="0">
              <a:solidFill>
                <a:schemeClr val="dk1"/>
              </a:solidFill>
              <a:effectLst/>
              <a:latin typeface="+mn-lt"/>
              <a:ea typeface="+mn-ea"/>
              <a:cs typeface="+mn-cs"/>
            </a:rPr>
            <a:t>	in a conventional and systematic manner. Class 5 estimates, due to the requirements</a:t>
          </a:r>
        </a:p>
        <a:p>
          <a:r>
            <a:rPr lang="en-US" sz="1100" b="0" i="1" baseline="0">
              <a:solidFill>
                <a:schemeClr val="dk1"/>
              </a:solidFill>
              <a:effectLst/>
              <a:latin typeface="+mn-lt"/>
              <a:ea typeface="+mn-ea"/>
              <a:cs typeface="+mn-cs"/>
            </a:rPr>
            <a:t>	of end use, may be prepared within a very limited amount of time and with little effort </a:t>
          </a:r>
        </a:p>
        <a:p>
          <a:r>
            <a:rPr lang="en-US" sz="1100" b="0" i="1" baseline="0">
              <a:solidFill>
                <a:schemeClr val="dk1"/>
              </a:solidFill>
              <a:effectLst/>
              <a:latin typeface="+mn-lt"/>
              <a:ea typeface="+mn-ea"/>
              <a:cs typeface="+mn-cs"/>
            </a:rPr>
            <a:t>	expended—sometimes requiring less than an hour to prepare. Often, little more than </a:t>
          </a:r>
        </a:p>
        <a:p>
          <a:r>
            <a:rPr lang="en-US" sz="1100" b="0" i="1" baseline="0">
              <a:solidFill>
                <a:schemeClr val="dk1"/>
              </a:solidFill>
              <a:effectLst/>
              <a:latin typeface="+mn-lt"/>
              <a:ea typeface="+mn-ea"/>
              <a:cs typeface="+mn-cs"/>
            </a:rPr>
            <a:t>	proposed plant type, location, and capacity are known at the time of estimate </a:t>
          </a:r>
        </a:p>
        <a:p>
          <a:r>
            <a:rPr lang="en-US" sz="1100" b="0" i="1" baseline="0">
              <a:solidFill>
                <a:schemeClr val="dk1"/>
              </a:solidFill>
              <a:effectLst/>
              <a:latin typeface="+mn-lt"/>
              <a:ea typeface="+mn-ea"/>
              <a:cs typeface="+mn-cs"/>
            </a:rPr>
            <a:t>	preparation.</a:t>
          </a:r>
        </a:p>
        <a:p>
          <a:r>
            <a:rPr lang="en-US" sz="1100" b="0" i="0" baseline="0">
              <a:solidFill>
                <a:schemeClr val="dk1"/>
              </a:solidFill>
              <a:effectLst/>
              <a:latin typeface="+mn-lt"/>
              <a:ea typeface="+mn-ea"/>
              <a:cs typeface="+mn-cs"/>
            </a:rPr>
            <a:t>	...</a:t>
          </a:r>
        </a:p>
        <a:p>
          <a:r>
            <a:rPr lang="en-US" sz="1100" b="0" i="1" baseline="0">
              <a:solidFill>
                <a:schemeClr val="dk1"/>
              </a:solidFill>
              <a:effectLst/>
              <a:latin typeface="+mn-lt"/>
              <a:ea typeface="+mn-ea"/>
              <a:cs typeface="+mn-cs"/>
            </a:rPr>
            <a:t>	Typical accuracy ranges for Class 5 estimates are -20% to -50% on the low side, and </a:t>
          </a:r>
        </a:p>
        <a:p>
          <a:r>
            <a:rPr lang="en-US" sz="1100" b="0" i="1" baseline="0">
              <a:solidFill>
                <a:schemeClr val="dk1"/>
              </a:solidFill>
              <a:effectLst/>
              <a:latin typeface="+mn-lt"/>
              <a:ea typeface="+mn-ea"/>
              <a:cs typeface="+mn-cs"/>
            </a:rPr>
            <a:t>	+30% to +100% 	on the high side, depending on the technological complexity of the project, </a:t>
          </a:r>
        </a:p>
        <a:p>
          <a:r>
            <a:rPr lang="en-US" sz="1100" b="0" i="1" baseline="0">
              <a:solidFill>
                <a:schemeClr val="dk1"/>
              </a:solidFill>
              <a:effectLst/>
              <a:latin typeface="+mn-lt"/>
              <a:ea typeface="+mn-ea"/>
              <a:cs typeface="+mn-cs"/>
            </a:rPr>
            <a:t>	appropriate reference information and other risks (after inclusion of an appropriate contingency</a:t>
          </a:r>
        </a:p>
        <a:p>
          <a:r>
            <a:rPr lang="en-US" sz="1100" b="0" i="1" baseline="0">
              <a:solidFill>
                <a:schemeClr val="dk1"/>
              </a:solidFill>
              <a:effectLst/>
              <a:latin typeface="+mn-lt"/>
              <a:ea typeface="+mn-ea"/>
              <a:cs typeface="+mn-cs"/>
            </a:rPr>
            <a:t>	determination). Ranges could exceed those shown if there are unusual risks (AACEI, 2011).</a:t>
          </a:r>
        </a:p>
        <a:p>
          <a:endParaRPr lang="en-US" sz="1100" b="0" i="1" baseline="0">
            <a:solidFill>
              <a:schemeClr val="dk1"/>
            </a:solidFill>
            <a:effectLst/>
            <a:latin typeface="+mn-lt"/>
            <a:ea typeface="+mn-ea"/>
            <a:cs typeface="+mn-cs"/>
          </a:endParaRPr>
        </a:p>
        <a:p>
          <a:r>
            <a:rPr lang="en-US" sz="1800" b="1">
              <a:latin typeface="+mj-lt"/>
            </a:rPr>
            <a:t>Methodology</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spreadsheet uses parametric</a:t>
          </a:r>
          <a:r>
            <a:rPr lang="en-US" sz="1100" baseline="0">
              <a:solidFill>
                <a:schemeClr val="dk1"/>
              </a:solidFill>
              <a:effectLst/>
              <a:latin typeface="+mn-lt"/>
              <a:ea typeface="+mn-ea"/>
              <a:cs typeface="+mn-cs"/>
            </a:rPr>
            <a:t> modeling</a:t>
          </a:r>
          <a:r>
            <a:rPr lang="en-US" sz="1100">
              <a:solidFill>
                <a:schemeClr val="dk1"/>
              </a:solidFill>
              <a:effectLst/>
              <a:latin typeface="+mn-lt"/>
              <a:ea typeface="+mn-ea"/>
              <a:cs typeface="+mn-cs"/>
            </a:rPr>
            <a:t> to estimate total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costs from cost estimates for major equipment and construction tasks</a:t>
          </a:r>
          <a:r>
            <a:rPr lang="en-US" sz="1100">
              <a:solidFill>
                <a:schemeClr val="dk1"/>
              </a:solidFill>
              <a:effectLst/>
              <a:latin typeface="+mn-lt"/>
              <a:ea typeface="+mn-ea"/>
              <a:cs typeface="+mn-cs"/>
            </a:rPr>
            <a:t>. Estimated project costs include: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Construction Costs </a:t>
          </a:r>
          <a:r>
            <a:rPr lang="en-US" sz="1100" baseline="0">
              <a:solidFill>
                <a:schemeClr val="dk1"/>
              </a:solidFill>
              <a:effectLst/>
              <a:latin typeface="+mn-lt"/>
              <a:ea typeface="+mn-ea"/>
              <a:cs typeface="+mn-cs"/>
            </a:rPr>
            <a:t>- This tool was designed to be used in conjunction with manufacturer equipment quotes for system          	improvements. Note in addition to the costs quoted by the equipment supplier there may be additional costs 	for tax, shipping, installation, appurtenances, contractor mark up and profit. It is recommended that a 	minimum of 150% of the manufacturer quote be used and up to 300% for more complicated projects.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b="1">
              <a:solidFill>
                <a:srgbClr val="0070C0"/>
              </a:solidFill>
              <a:effectLst/>
              <a:latin typeface="+mn-lt"/>
              <a:ea typeface="+mn-ea"/>
              <a:cs typeface="+mn-cs"/>
            </a:rPr>
            <a:t>Other Construction Items </a:t>
          </a:r>
          <a:r>
            <a:rPr lang="en-US" sz="1100" baseline="0">
              <a:solidFill>
                <a:schemeClr val="dk1"/>
              </a:solidFill>
              <a:effectLst/>
              <a:latin typeface="+mn-lt"/>
              <a:ea typeface="+mn-ea"/>
              <a:cs typeface="+mn-cs"/>
            </a:rPr>
            <a:t>Costs self calculate based on user defined percentages. Higher percentages should 	be used in categories where a project is more complex. For example a higher site work percentage would be 	used for projects that may require geotechnical analysis and are located on unstable areas. Or, a project 	upgrading a SCADA system may include higher electrical and instrumentation costs. A project located in a 	remote site may have higher mobilization and demobilization cost percentage. </a:t>
          </a:r>
          <a:endParaRPr lang="en-US">
            <a:effectLst/>
          </a:endParaRPr>
        </a:p>
        <a:p>
          <a:pPr eaLnBrk="1" fontAlgn="auto" latinLnBrk="0" hangingPunct="1"/>
          <a:r>
            <a:rPr lang="en-US" sz="1100" b="1">
              <a:solidFill>
                <a:srgbClr val="0070C0"/>
              </a:solidFill>
              <a:effectLst/>
              <a:latin typeface="+mn-lt"/>
              <a:ea typeface="+mn-ea"/>
              <a:cs typeface="+mn-cs"/>
            </a:rPr>
            <a:t>Administration</a:t>
          </a: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Any administrative costs that are associated with the completion of a project such as </a:t>
          </a:r>
          <a:r>
            <a:rPr lang="en-US" sz="1100">
              <a:solidFill>
                <a:schemeClr val="dk1"/>
              </a:solidFill>
              <a:effectLst/>
              <a:latin typeface="+mn-lt"/>
              <a:ea typeface="+mn-ea"/>
              <a:cs typeface="+mn-cs"/>
            </a:rPr>
            <a:t>budget</a:t>
          </a:r>
          <a:r>
            <a:rPr lang="en-US" sz="1100" baseline="0">
              <a:solidFill>
                <a:schemeClr val="dk1"/>
              </a:solidFill>
              <a:effectLst/>
              <a:latin typeface="+mn-lt"/>
              <a:ea typeface="+mn-ea"/>
              <a:cs typeface="+mn-cs"/>
            </a:rPr>
            <a:t> management, 	</a:t>
          </a:r>
          <a:r>
            <a:rPr lang="en-US" sz="1100">
              <a:solidFill>
                <a:schemeClr val="dk1"/>
              </a:solidFill>
              <a:effectLst/>
              <a:latin typeface="+mn-lt"/>
              <a:ea typeface="+mn-ea"/>
              <a:cs typeface="+mn-cs"/>
            </a:rPr>
            <a:t>periodic reporting to</a:t>
          </a:r>
          <a:r>
            <a:rPr lang="en-US" sz="1100" baseline="0">
              <a:solidFill>
                <a:schemeClr val="dk1"/>
              </a:solidFill>
              <a:effectLst/>
              <a:latin typeface="+mn-lt"/>
              <a:ea typeface="+mn-ea"/>
              <a:cs typeface="+mn-cs"/>
            </a:rPr>
            <a:t> funding agencies, reimbursement requests, filing permits, managing contractors. This 	task can be accomplished by the local agency, and or with the support of a consultant. This task can take on 	average between 4 to 12 hours per month depending on staff experience and project complexity.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Monitoring Plan </a:t>
          </a:r>
          <a:r>
            <a:rPr lang="en-US" sz="1100" baseline="0">
              <a:solidFill>
                <a:schemeClr val="dk1"/>
              </a:solidFill>
              <a:effectLst/>
              <a:latin typeface="+mn-lt"/>
              <a:ea typeface="+mn-ea"/>
              <a:cs typeface="+mn-cs"/>
            </a:rPr>
            <a:t>- As described in the NCRP Application materials, a monitoring plan including goals and measurable objectives 	is required. This an take between 20 to 60 hours to draft and finalize depending on staff experience.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Labor compliance- </a:t>
          </a:r>
          <a:r>
            <a:rPr lang="en-US" sz="1100" baseline="0">
              <a:solidFill>
                <a:schemeClr val="dk1"/>
              </a:solidFill>
              <a:effectLst/>
              <a:latin typeface="+mn-lt"/>
              <a:ea typeface="+mn-ea"/>
              <a:cs typeface="+mn-cs"/>
            </a:rPr>
            <a:t>Depending on the funding source, a formal labor compliance plan may be needed or other wage 	monitoring. Based on the funding requirements, a budget of 0.5% to 1% of construction costs is recommended.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Reporting</a:t>
          </a:r>
          <a:r>
            <a:rPr lang="en-US" sz="1100" baseline="0">
              <a:solidFill>
                <a:schemeClr val="dk1"/>
              </a:solidFill>
              <a:effectLst/>
              <a:latin typeface="+mn-lt"/>
              <a:ea typeface="+mn-ea"/>
              <a:cs typeface="+mn-cs"/>
            </a:rPr>
            <a:t> - Develop monthly reports describing work completed, challenges, and strategies for reaching remaining project 	objectives, and develop the Final Report. This task can take on average between 4 to 8 hours per quarter 	depending on project complexity. The final report, can take up to 40 hours, but should mostly be comprised of 	documents developed during the project execution.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Land/Right-of-Way Acquisition </a:t>
          </a:r>
          <a:r>
            <a:rPr lang="en-US" sz="1100">
              <a:solidFill>
                <a:schemeClr val="dk1"/>
              </a:solidFill>
              <a:effectLst/>
              <a:latin typeface="+mn-lt"/>
              <a:ea typeface="+mn-ea"/>
              <a:cs typeface="+mn-cs"/>
            </a:rPr>
            <a:t>- Users should enter the estimated</a:t>
          </a:r>
          <a:r>
            <a:rPr lang="en-US" sz="1100" baseline="0">
              <a:solidFill>
                <a:schemeClr val="dk1"/>
              </a:solidFill>
              <a:effectLst/>
              <a:latin typeface="+mn-lt"/>
              <a:ea typeface="+mn-ea"/>
              <a:cs typeface="+mn-cs"/>
            </a:rPr>
            <a:t> costs for purchasing land or rights of way </a:t>
          </a:r>
          <a:r>
            <a:rPr lang="en-US" sz="1100">
              <a:solidFill>
                <a:schemeClr val="dk1"/>
              </a:solidFill>
              <a:effectLst/>
              <a:latin typeface="+mn-lt"/>
              <a:ea typeface="+mn-ea"/>
              <a:cs typeface="+mn-cs"/>
            </a:rPr>
            <a:t>when the</a:t>
          </a:r>
          <a:r>
            <a:rPr lang="en-US" sz="1100" baseline="0">
              <a:solidFill>
                <a:schemeClr val="dk1"/>
              </a:solidFill>
              <a:effectLst/>
              <a:latin typeface="+mn-lt"/>
              <a:ea typeface="+mn-ea"/>
              <a:cs typeface="+mn-cs"/>
            </a:rPr>
            <a:t> project 	owner does not have legal rights to the site. These costs are highly depending on the size and use of the 	property and an appraiser should be contacted to help with an estimate. If the owner has legal rights to 	construct the project at the site this cost would be zero. </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Engineering </a:t>
          </a:r>
          <a:r>
            <a:rPr lang="en-US" sz="1100">
              <a:solidFill>
                <a:schemeClr val="dk1"/>
              </a:solidFill>
              <a:effectLst/>
              <a:latin typeface="+mn-lt"/>
              <a:ea typeface="+mn-ea"/>
              <a:cs typeface="+mn-cs"/>
            </a:rPr>
            <a:t>- This</a:t>
          </a:r>
          <a:r>
            <a:rPr lang="en-US" sz="1100" baseline="0">
              <a:solidFill>
                <a:schemeClr val="dk1"/>
              </a:solidFill>
              <a:effectLst/>
              <a:latin typeface="+mn-lt"/>
              <a:ea typeface="+mn-ea"/>
              <a:cs typeface="+mn-cs"/>
            </a:rPr>
            <a:t> includes consulting fees as well as Professional Engineering designs.</a:t>
          </a:r>
          <a:endParaRPr lang="en-US">
            <a:effectLst/>
          </a:endParaRPr>
        </a:p>
        <a:p>
          <a:r>
            <a:rPr lang="en-US" sz="1100" b="1" i="0">
              <a:solidFill>
                <a:srgbClr val="0070C0"/>
              </a:solidFill>
              <a:effectLst/>
              <a:latin typeface="+mn-lt"/>
              <a:ea typeface="+mn-ea"/>
              <a:cs typeface="+mn-cs"/>
            </a:rPr>
            <a:t>CEQA</a:t>
          </a:r>
          <a:r>
            <a:rPr lang="en-US" sz="1100">
              <a:solidFill>
                <a:schemeClr val="dk1"/>
              </a:solidFill>
              <a:effectLst/>
              <a:latin typeface="+mn-lt"/>
              <a:ea typeface="+mn-ea"/>
              <a:cs typeface="+mn-cs"/>
            </a:rPr>
            <a:t> - The costs for compliance under the California</a:t>
          </a:r>
          <a:r>
            <a:rPr lang="en-US" sz="1100" baseline="0">
              <a:solidFill>
                <a:schemeClr val="dk1"/>
              </a:solidFill>
              <a:effectLst/>
              <a:latin typeface="+mn-lt"/>
              <a:ea typeface="+mn-ea"/>
              <a:cs typeface="+mn-cs"/>
            </a:rPr>
            <a:t> Environmental Quality Act (</a:t>
          </a:r>
          <a:r>
            <a:rPr lang="en-US" sz="1100">
              <a:solidFill>
                <a:schemeClr val="dk1"/>
              </a:solidFill>
              <a:effectLst/>
              <a:latin typeface="+mn-lt"/>
              <a:ea typeface="+mn-ea"/>
              <a:cs typeface="+mn-cs"/>
            </a:rPr>
            <a:t>CEQA) vary based on the type of document.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tool includes a drop down menu for three levels of CEQA documentation: Categorical Exemption, an Initial 	Study/Mitigated Negative Declaration (MND), and Environmental Impact Report (EIR). </a:t>
          </a: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drop down menu 	links to another sheet in this spreadsheet with further information on the cost model. </a:t>
          </a:r>
        </a:p>
        <a:p>
          <a:r>
            <a:rPr lang="en-US" sz="1100" b="1" i="0">
              <a:solidFill>
                <a:srgbClr val="0070C0"/>
              </a:solidFill>
              <a:effectLst/>
              <a:latin typeface="+mn-lt"/>
              <a:ea typeface="+mn-ea"/>
              <a:cs typeface="+mn-cs"/>
            </a:rPr>
            <a:t>NEPA</a:t>
          </a:r>
          <a:r>
            <a:rPr lang="en-US" sz="1100" baseline="0">
              <a:solidFill>
                <a:schemeClr val="dk1"/>
              </a:solidFill>
              <a:effectLst/>
              <a:latin typeface="+mn-lt"/>
              <a:ea typeface="+mn-ea"/>
              <a:cs typeface="+mn-cs"/>
            </a:rPr>
            <a:t> - If the project includes federal funding, compliance under the National Environmental Quality Act (NEPA) is required.  	Similar to CEQA there is more than one leel of compliance, adn greater costs sould be allocted to more 	complex projects.</a:t>
          </a:r>
          <a:endParaRPr lang="en-US">
            <a:effectLst/>
          </a:endParaRPr>
        </a:p>
        <a:p>
          <a:r>
            <a:rPr lang="en-US" sz="1100" b="1" i="0">
              <a:solidFill>
                <a:srgbClr val="0070C0"/>
              </a:solidFill>
              <a:effectLst/>
              <a:latin typeface="+mn-lt"/>
              <a:ea typeface="+mn-ea"/>
              <a:cs typeface="+mn-cs"/>
            </a:rPr>
            <a:t>General Permitting</a:t>
          </a:r>
          <a:r>
            <a:rPr lang="en-US" sz="1100">
              <a:solidFill>
                <a:schemeClr val="dk1"/>
              </a:solidFill>
              <a:effectLst/>
              <a:latin typeface="+mn-lt"/>
              <a:ea typeface="+mn-ea"/>
              <a:cs typeface="+mn-cs"/>
            </a:rPr>
            <a:t>- Projects may require multiple types of permits from</a:t>
          </a:r>
          <a:r>
            <a:rPr lang="en-US" sz="1100" baseline="0">
              <a:solidFill>
                <a:schemeClr val="dk1"/>
              </a:solidFill>
              <a:effectLst/>
              <a:latin typeface="+mn-lt"/>
              <a:ea typeface="+mn-ea"/>
              <a:cs typeface="+mn-cs"/>
            </a:rPr>
            <a:t> local, state, and federal agencies. Typical permit 	preparation costs can range from $1,000 to over $10,000 for more complex envronmental permits. In addition 	to permit preparation, special environmental studies may be needed to support permitting.  </a:t>
          </a:r>
        </a:p>
        <a:p>
          <a:r>
            <a:rPr lang="en-US" sz="1100" b="1" i="0">
              <a:solidFill>
                <a:srgbClr val="0070C0"/>
              </a:solidFill>
              <a:effectLst/>
              <a:latin typeface="+mn-lt"/>
              <a:ea typeface="+mn-ea"/>
              <a:cs typeface="+mn-cs"/>
            </a:rPr>
            <a:t>Construction Administration</a:t>
          </a:r>
          <a:r>
            <a:rPr lang="en-US" sz="1100" b="1">
              <a:solidFill>
                <a:srgbClr val="0070C0"/>
              </a:solidFill>
              <a:effectLst/>
              <a:latin typeface="+mn-lt"/>
              <a:ea typeface="+mn-ea"/>
              <a:cs typeface="+mn-cs"/>
            </a:rPr>
            <a:t> </a:t>
          </a:r>
          <a:r>
            <a:rPr lang="en-US" sz="1100">
              <a:solidFill>
                <a:schemeClr val="dk1"/>
              </a:solidFill>
              <a:effectLst/>
              <a:latin typeface="+mn-lt"/>
              <a:ea typeface="+mn-ea"/>
              <a:cs typeface="+mn-cs"/>
            </a:rPr>
            <a:t>- Construction</a:t>
          </a:r>
          <a:r>
            <a:rPr lang="en-US" sz="1100" baseline="0">
              <a:solidFill>
                <a:schemeClr val="dk1"/>
              </a:solidFill>
              <a:effectLst/>
              <a:latin typeface="+mn-lt"/>
              <a:ea typeface="+mn-ea"/>
              <a:cs typeface="+mn-cs"/>
            </a:rPr>
            <a:t> Administration or Management is necessary to ensure that a project is built in 	accordance to the designs. Construction Management costs are relative to the complexity of the 	implementation project. Typical percentage range from 10% to 20%. Higher percentages would be used for 	more complex project or ones that are located in more rural areas.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Project Close Out </a:t>
          </a:r>
          <a:r>
            <a:rPr lang="en-US" sz="1100" baseline="0">
              <a:solidFill>
                <a:schemeClr val="dk1"/>
              </a:solidFill>
              <a:effectLst/>
              <a:latin typeface="+mn-lt"/>
              <a:ea typeface="+mn-ea"/>
              <a:cs typeface="+mn-cs"/>
            </a:rPr>
            <a:t>- This task is to inspect project components and establish that work is complete. Verify that all project 	components have been installed and are functioning as specified. Conduct project completion photo 	monitoring. Prepare record drawings. More complex projects will require more effort, to closeout all the 	project documentation. </a:t>
          </a:r>
          <a:endParaRPr lang="en-US">
            <a:effectLst/>
          </a:endParaRPr>
        </a:p>
        <a:p>
          <a:pPr eaLnBrk="1" fontAlgn="auto" latinLnBrk="0" hangingPunct="1"/>
          <a:r>
            <a:rPr lang="en-US" sz="1100" b="1" i="0">
              <a:solidFill>
                <a:srgbClr val="0070C0"/>
              </a:solidFill>
              <a:effectLst/>
              <a:latin typeface="+mn-lt"/>
              <a:ea typeface="+mn-ea"/>
              <a:cs typeface="+mn-cs"/>
            </a:rPr>
            <a:t>Performance Monitoring </a:t>
          </a:r>
          <a:r>
            <a:rPr lang="en-US" sz="1100" baseline="0">
              <a:solidFill>
                <a:schemeClr val="dk1"/>
              </a:solidFill>
              <a:effectLst/>
              <a:latin typeface="+mn-lt"/>
              <a:ea typeface="+mn-ea"/>
              <a:cs typeface="+mn-cs"/>
            </a:rPr>
            <a:t>- This line item is to cover costs associated with mplementation of the project performance 	monitoring plan during the grant term.</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Contingency</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Projects often grow or have unexpected costs which arise.  Therefore, it is wise to prepare for this by setting 	aside funding to deal with these unexpected costs. Teh less certain or detailed the costs typically the higher the 	contingency should be set.</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user should</a:t>
          </a:r>
          <a:r>
            <a:rPr lang="en-US" sz="1100" baseline="0">
              <a:solidFill>
                <a:schemeClr val="dk1"/>
              </a:solidFill>
              <a:effectLst/>
              <a:latin typeface="+mn-lt"/>
              <a:ea typeface="+mn-ea"/>
              <a:cs typeface="+mn-cs"/>
            </a:rPr>
            <a:t> enter available data into sheet "(1) PCE Tool". The data entered will automatically populate the worksheet titled "(2) NCRP TSB" and "(3) Total Project Cost Chart".  The NCRP TSB worksheet populates the North Coast Resource Partnership's Task, Schedule, and Budget (TSB) table.</a:t>
          </a:r>
        </a:p>
        <a:p>
          <a:endParaRPr lang="en-US" sz="1100" baseline="0">
            <a:solidFill>
              <a:schemeClr val="dk1"/>
            </a:solidFill>
            <a:effectLst/>
            <a:latin typeface="+mn-lt"/>
            <a:ea typeface="+mn-ea"/>
            <a:cs typeface="+mn-cs"/>
          </a:endParaRPr>
        </a:p>
        <a:p>
          <a:r>
            <a:rPr lang="en-US" sz="1100"/>
            <a:t>With the PCE Tool worksheet, all blue</a:t>
          </a:r>
          <a:r>
            <a:rPr lang="en-US" sz="1100" baseline="0"/>
            <a:t> filled cells are intended as inputs; though the entire sheet is editable if need be.  Add rows as necessary to the Major Equipment and Construction Items section to include all your materials and heavy machinery needs.  The cell containing the value for Subtitle 1 may need to be adjusted so all the totals of the above items are included in it.  Be conscious of the fact that altering cells of spreadsheets may cause unintended cells to change as well; therefore it is important to check all cells before relying on the data.  We have provided typical percentage values for many of the project components for your assistance.  However, these are not set values and the cells allow you to change them to whatever you prefer. </a:t>
          </a:r>
        </a:p>
        <a:p>
          <a:endParaRPr lang="en-US" sz="1100" baseline="0"/>
        </a:p>
        <a:p>
          <a:r>
            <a:rPr lang="en-US" sz="1100" baseline="0"/>
            <a:t>Once completed the PCE Tool provides the budgetary data for the NCRP TSB table. The user will then need to add additional detail to the TSB sheet to complete the </a:t>
          </a:r>
          <a:r>
            <a:rPr lang="en-US" sz="1100" b="1" baseline="0"/>
            <a:t>Task Descriptions</a:t>
          </a:r>
          <a:r>
            <a:rPr lang="en-US" sz="1100" baseline="0"/>
            <a:t>, </a:t>
          </a:r>
          <a:r>
            <a:rPr lang="en-US" sz="1100" b="1" baseline="0"/>
            <a:t>Major Deliverables</a:t>
          </a:r>
          <a:r>
            <a:rPr lang="en-US" sz="1100" b="0" baseline="0"/>
            <a:t>,</a:t>
          </a:r>
          <a:r>
            <a:rPr lang="en-US" sz="1100" b="1" baseline="0"/>
            <a:t> Start Date</a:t>
          </a:r>
          <a:r>
            <a:rPr lang="en-US" sz="1100" b="0" baseline="0"/>
            <a:t>, and</a:t>
          </a:r>
          <a:r>
            <a:rPr lang="en-US" sz="1100" b="1" baseline="0"/>
            <a:t> End Date </a:t>
          </a:r>
          <a:r>
            <a:rPr lang="en-US" sz="1100" b="0" baseline="0"/>
            <a:t>columns</a:t>
          </a:r>
          <a:r>
            <a:rPr lang="en-US" sz="1100" baseline="0"/>
            <a:t>.</a:t>
          </a:r>
          <a:endParaRPr lang="en-US" sz="1100"/>
        </a:p>
        <a:p>
          <a:endParaRPr lang="en-US" sz="1100"/>
        </a:p>
        <a:p>
          <a:r>
            <a:rPr lang="en-US" sz="1100"/>
            <a:t>The spreadsheet is provided for the convenience and education of the user.  The content and formulas of the spreadsheets can be changed and GHD is not responsible for the accuracy and use of these spreadsheets. The user should verify the completeness and accuracy of the results.</a:t>
          </a:r>
        </a:p>
        <a:p>
          <a:endParaRPr lang="en-US" sz="1100"/>
        </a:p>
        <a:p>
          <a:r>
            <a:rPr lang="en-US" sz="1800" b="1">
              <a:latin typeface="+mj-lt"/>
            </a:rPr>
            <a:t>References</a:t>
          </a:r>
        </a:p>
        <a:p>
          <a:r>
            <a:rPr lang="en-US" sz="1100">
              <a:solidFill>
                <a:schemeClr val="dk1"/>
              </a:solidFill>
              <a:effectLst/>
              <a:latin typeface="+mn-lt"/>
              <a:ea typeface="+mn-ea"/>
              <a:cs typeface="+mn-cs"/>
            </a:rPr>
            <a:t>AACE International. (2011) Cost Estimate Classification System - As Applied in Engineering, Procurement, and Construction for the Process Industries.  Document 18R-97.  https://web.aacei.org/</a:t>
          </a:r>
          <a:endParaRPr lang="en-US" sz="1100"/>
        </a:p>
      </xdr:txBody>
    </xdr:sp>
    <xdr:clientData/>
  </xdr:twoCellAnchor>
  <xdr:twoCellAnchor editAs="oneCell">
    <xdr:from>
      <xdr:col>0</xdr:col>
      <xdr:colOff>76200</xdr:colOff>
      <xdr:row>0</xdr:row>
      <xdr:rowOff>28575</xdr:rowOff>
    </xdr:from>
    <xdr:to>
      <xdr:col>7</xdr:col>
      <xdr:colOff>314325</xdr:colOff>
      <xdr:row>6</xdr:row>
      <xdr:rowOff>16520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8575"/>
          <a:ext cx="4048125" cy="1130945"/>
        </a:xfrm>
        <a:prstGeom prst="rect">
          <a:avLst/>
        </a:prstGeom>
        <a:ln w="25400">
          <a:noFill/>
        </a:ln>
      </xdr:spPr>
    </xdr:pic>
    <xdr:clientData/>
  </xdr:twoCellAnchor>
  <xdr:twoCellAnchor editAs="oneCell">
    <xdr:from>
      <xdr:col>11</xdr:col>
      <xdr:colOff>106160</xdr:colOff>
      <xdr:row>0</xdr:row>
      <xdr:rowOff>38098</xdr:rowOff>
    </xdr:from>
    <xdr:to>
      <xdr:col>13</xdr:col>
      <xdr:colOff>0</xdr:colOff>
      <xdr:row>6</xdr:row>
      <xdr:rowOff>22979</xdr:rowOff>
    </xdr:to>
    <xdr:pic>
      <xdr:nvPicPr>
        <xdr:cNvPr id="4" name="Picture 3"/>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1760" y="38098"/>
          <a:ext cx="1113040" cy="1127881"/>
        </a:xfrm>
        <a:prstGeom prst="rect">
          <a:avLst/>
        </a:prstGeom>
        <a:ln w="25400">
          <a:noFill/>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2737" cy="627647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485774</xdr:colOff>
      <xdr:row>7</xdr:row>
      <xdr:rowOff>47624</xdr:rowOff>
    </xdr:from>
    <xdr:to>
      <xdr:col>5</xdr:col>
      <xdr:colOff>0</xdr:colOff>
      <xdr:row>18</xdr:row>
      <xdr:rowOff>114300</xdr:rowOff>
    </xdr:to>
    <xdr:sp macro="" textlink="">
      <xdr:nvSpPr>
        <xdr:cNvPr id="2" name="Rectangle 1"/>
        <xdr:cNvSpPr/>
      </xdr:nvSpPr>
      <xdr:spPr>
        <a:xfrm>
          <a:off x="485774" y="1381124"/>
          <a:ext cx="5838826" cy="21621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 sheet</a:t>
          </a:r>
          <a:r>
            <a:rPr lang="en-US" sz="1100" baseline="0"/>
            <a:t> is used to estimate C</a:t>
          </a:r>
          <a:r>
            <a:rPr lang="en-US" sz="1100"/>
            <a:t>EQA as a function of project complexity.  CEQA consists of multiple</a:t>
          </a:r>
          <a:r>
            <a:rPr lang="en-US" sz="1100" baseline="0"/>
            <a:t> components and complexities</a:t>
          </a:r>
          <a:r>
            <a:rPr lang="en-US" sz="1100"/>
            <a:t> within</a:t>
          </a:r>
          <a:r>
            <a:rPr lang="en-US" sz="1100" baseline="0"/>
            <a:t> those components. At a basic  level CEQA can be considered as either one of three categories</a:t>
          </a:r>
        </a:p>
        <a:p>
          <a:pPr marL="171450" indent="-171450" algn="l">
            <a:buFont typeface="Arial" panose="020B0604020202020204" pitchFamily="34" charset="0"/>
            <a:buChar char="•"/>
          </a:pPr>
          <a:r>
            <a:rPr lang="en-US" sz="1100"/>
            <a:t>Categorically Exempt (Exempt)</a:t>
          </a:r>
        </a:p>
        <a:p>
          <a:pPr marL="171450" indent="-171450" algn="l">
            <a:buFont typeface="Arial" panose="020B0604020202020204" pitchFamily="34" charset="0"/>
            <a:buChar char="•"/>
          </a:pPr>
          <a:r>
            <a:rPr lang="en-US" sz="1100"/>
            <a:t>Initial Study/</a:t>
          </a:r>
          <a:r>
            <a:rPr lang="en-US" sz="1100" baseline="0"/>
            <a:t> </a:t>
          </a:r>
          <a:r>
            <a:rPr lang="en-US" sz="1100"/>
            <a:t>Mitigated Negative Declaration (MND)</a:t>
          </a:r>
        </a:p>
        <a:p>
          <a:pPr marL="171450" indent="-171450" algn="l">
            <a:buFont typeface="Arial" panose="020B0604020202020204" pitchFamily="34" charset="0"/>
            <a:buChar char="•"/>
          </a:pPr>
          <a:r>
            <a:rPr lang="en-US" sz="1100"/>
            <a:t>Environmental Impact Report (EIR)</a:t>
          </a:r>
        </a:p>
        <a:p>
          <a:pPr marL="0" indent="0" algn="l">
            <a:buFont typeface="Arial" panose="020B0604020202020204" pitchFamily="34" charset="0"/>
            <a:buNone/>
          </a:pPr>
          <a:endParaRPr lang="en-US" sz="1100"/>
        </a:p>
        <a:p>
          <a:pPr marL="0" indent="0" algn="l">
            <a:buFont typeface="Arial" panose="020B0604020202020204" pitchFamily="34" charset="0"/>
            <a:buNone/>
          </a:pPr>
          <a:r>
            <a:rPr lang="en-US" sz="1100"/>
            <a:t>There</a:t>
          </a:r>
          <a:r>
            <a:rPr lang="en-US" sz="1100" baseline="0"/>
            <a:t> are fixed and variable costs in satisifying the requirements of each CEQA category. Variable costs depend on the number of locations and discoveries  involved. </a:t>
          </a:r>
        </a:p>
        <a:p>
          <a:pPr marL="0" indent="0" algn="l">
            <a:buFont typeface="Arial" panose="020B0604020202020204" pitchFamily="34" charset="0"/>
            <a:buNone/>
          </a:pPr>
          <a:endParaRPr lang="en-US" sz="1100" baseline="0"/>
        </a:p>
        <a:p>
          <a:pPr marL="0" indent="0" algn="l">
            <a:buFont typeface="Arial" panose="020B0604020202020204" pitchFamily="34" charset="0"/>
            <a:buNone/>
          </a:pPr>
          <a:r>
            <a:rPr lang="en-US" sz="1100" baseline="0"/>
            <a:t>The cost model here is basic assuming a construction and implementation cost proportional model.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orthcoastresourcepartnership.org/cycle2/" TargetMode="External"/><Relationship Id="rId2" Type="http://schemas.openxmlformats.org/officeDocument/2006/relationships/hyperlink" Target="https://northcoastresourcepartnership.org/toolbox-main/" TargetMode="External"/><Relationship Id="rId1" Type="http://schemas.openxmlformats.org/officeDocument/2006/relationships/hyperlink" Target="https://www.ghd.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ghdnet\ghd\US\Eureka\Projects\111\11146311%20WCW-Disadvantaged%20Community\04-Technical%20Work\01%20UpdateSmallCommunityToolbox\04%20Toolbox%20Contents\Step%202\E2.2%20-%20Cost%20Estimating\PCE_Tool.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northcoastresourcepartnership.org/cycle4/" TargetMode="External"/><Relationship Id="rId2" Type="http://schemas.openxmlformats.org/officeDocument/2006/relationships/hyperlink" Target="https://northcoastresourcepartnership.org/cycle4/" TargetMode="External"/><Relationship Id="rId1" Type="http://schemas.openxmlformats.org/officeDocument/2006/relationships/hyperlink" Target="https://northcoastresourcepartnership.org/cycle4/"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tabSelected="1" zoomScale="40" zoomScaleNormal="40" workbookViewId="0">
      <selection activeCell="A66" sqref="A64:XFD66"/>
    </sheetView>
  </sheetViews>
  <sheetFormatPr defaultColWidth="0" defaultRowHeight="15" zeroHeight="1" x14ac:dyDescent="0.25"/>
  <cols>
    <col min="1" max="1" width="2.28515625" customWidth="1"/>
    <col min="2" max="13" width="9.140625" customWidth="1"/>
    <col min="14" max="16384" width="9.140625" hidden="1"/>
  </cols>
  <sheetData>
    <row r="1" spans="2:13" ht="15" customHeight="1" x14ac:dyDescent="0.25">
      <c r="H1" s="105"/>
      <c r="I1" s="105"/>
      <c r="J1" s="105"/>
      <c r="K1" s="105"/>
    </row>
    <row r="2" spans="2:13" ht="15" customHeight="1" x14ac:dyDescent="0.25">
      <c r="H2" s="105"/>
      <c r="I2" s="105"/>
      <c r="J2" s="105"/>
      <c r="K2" s="105"/>
    </row>
    <row r="3" spans="2:13" ht="15" customHeight="1" x14ac:dyDescent="0.25">
      <c r="H3" s="105"/>
      <c r="I3" s="105"/>
      <c r="J3" s="105"/>
      <c r="K3" s="105"/>
    </row>
    <row r="4" spans="2:13" ht="15" customHeight="1" x14ac:dyDescent="0.25">
      <c r="H4" s="105"/>
      <c r="I4" s="105"/>
      <c r="J4" s="105"/>
      <c r="K4" s="105"/>
    </row>
    <row r="5" spans="2:13" ht="15" customHeight="1" x14ac:dyDescent="0.25">
      <c r="H5" s="105"/>
      <c r="I5" s="105"/>
      <c r="J5" s="105"/>
      <c r="K5" s="105"/>
    </row>
    <row r="6" spans="2:13" ht="15" customHeight="1" x14ac:dyDescent="0.25">
      <c r="H6" s="105"/>
      <c r="I6" s="105"/>
      <c r="J6" s="105"/>
      <c r="K6" s="105"/>
    </row>
    <row r="7" spans="2:13" x14ac:dyDescent="0.25">
      <c r="B7" s="40" t="s">
        <v>144</v>
      </c>
      <c r="I7" s="40" t="s">
        <v>145</v>
      </c>
      <c r="J7" s="113" t="s">
        <v>149</v>
      </c>
      <c r="K7" s="113"/>
      <c r="L7" s="113"/>
      <c r="M7" s="113"/>
    </row>
    <row r="8" spans="2:13" x14ac:dyDescent="0.25">
      <c r="B8" s="113" t="s">
        <v>150</v>
      </c>
      <c r="C8" s="113"/>
      <c r="D8" s="113"/>
      <c r="E8" s="113"/>
      <c r="F8" s="113"/>
      <c r="G8" s="113"/>
      <c r="H8" s="113"/>
      <c r="I8" s="40" t="s">
        <v>146</v>
      </c>
      <c r="J8" s="113" t="s">
        <v>148</v>
      </c>
      <c r="K8" s="113"/>
      <c r="L8" s="113"/>
      <c r="M8" s="113"/>
    </row>
    <row r="9" spans="2:13" x14ac:dyDescent="0.25">
      <c r="B9" s="113" t="s">
        <v>143</v>
      </c>
      <c r="C9" s="113"/>
      <c r="D9" s="113"/>
      <c r="E9" s="113"/>
      <c r="F9" s="113"/>
      <c r="G9" s="113"/>
      <c r="H9" s="113"/>
      <c r="I9" s="40" t="s">
        <v>147</v>
      </c>
      <c r="J9" s="112">
        <v>43955</v>
      </c>
      <c r="K9" s="112"/>
      <c r="L9" s="112"/>
      <c r="M9" s="112"/>
    </row>
    <row r="10" spans="2:13" x14ac:dyDescent="0.25"/>
    <row r="11" spans="2:13" x14ac:dyDescent="0.25"/>
    <row r="12" spans="2:13" x14ac:dyDescent="0.25"/>
    <row r="13" spans="2:13" x14ac:dyDescent="0.25"/>
    <row r="14" spans="2:13" x14ac:dyDescent="0.25"/>
    <row r="15" spans="2:13" x14ac:dyDescent="0.25"/>
    <row r="16" spans="2: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sheetData>
  <mergeCells count="5">
    <mergeCell ref="J9:M9"/>
    <mergeCell ref="J8:M8"/>
    <mergeCell ref="J7:M7"/>
    <mergeCell ref="B8:H8"/>
    <mergeCell ref="B9:H9"/>
  </mergeCells>
  <hyperlinks>
    <hyperlink ref="J7" r:id="rId1"/>
    <hyperlink ref="B9" r:id="rId2"/>
    <hyperlink ref="B8" r:id="rId3" location="cost-estimating"/>
  </hyperlinks>
  <pageMargins left="0.7" right="0.7" top="0.75" bottom="0.75" header="0.3" footer="0.3"/>
  <pageSetup orientation="landscape" horizont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zoomScaleNormal="100" workbookViewId="0">
      <selection activeCell="G42" sqref="G42"/>
    </sheetView>
  </sheetViews>
  <sheetFormatPr defaultRowHeight="15" x14ac:dyDescent="0.25"/>
  <cols>
    <col min="2" max="2" width="28.28515625" customWidth="1"/>
    <col min="3" max="3" width="8.42578125" customWidth="1"/>
    <col min="4" max="4" width="9.28515625" customWidth="1"/>
    <col min="5" max="5" width="29.140625" customWidth="1"/>
    <col min="6" max="6" width="17" customWidth="1"/>
    <col min="7" max="7" width="33.140625" customWidth="1"/>
    <col min="8" max="8" width="97.140625" hidden="1" customWidth="1"/>
    <col min="9" max="9" width="20.7109375" customWidth="1"/>
    <col min="10" max="10" width="19.5703125" hidden="1" customWidth="1"/>
    <col min="11" max="11" width="22.28515625" customWidth="1"/>
    <col min="12" max="12" width="18.28515625" bestFit="1" customWidth="1"/>
    <col min="13" max="13" width="19" bestFit="1" customWidth="1"/>
  </cols>
  <sheetData>
    <row r="1" spans="1:11" ht="33" customHeight="1" thickBot="1" x14ac:dyDescent="0.4">
      <c r="B1" s="119" t="s">
        <v>41</v>
      </c>
      <c r="C1" s="119"/>
      <c r="D1" s="119"/>
      <c r="E1" s="119"/>
      <c r="F1" s="119"/>
      <c r="G1" s="119"/>
      <c r="H1" s="12"/>
      <c r="I1" s="31"/>
      <c r="J1" s="31"/>
      <c r="K1" s="31"/>
    </row>
    <row r="2" spans="1:11" ht="18.75" thickTop="1" thickBot="1" x14ac:dyDescent="0.35">
      <c r="A2" s="141" t="s">
        <v>29</v>
      </c>
      <c r="B2" s="130" t="s">
        <v>20</v>
      </c>
      <c r="C2" s="130"/>
      <c r="D2" s="130"/>
      <c r="E2" s="130"/>
      <c r="F2" s="130"/>
      <c r="G2" s="130"/>
      <c r="I2" t="s">
        <v>104</v>
      </c>
    </row>
    <row r="3" spans="1:11" ht="15.75" customHeight="1" thickBot="1" x14ac:dyDescent="0.3">
      <c r="A3" s="141"/>
      <c r="B3" s="23" t="s">
        <v>3</v>
      </c>
      <c r="C3" s="10" t="s">
        <v>0</v>
      </c>
      <c r="D3" s="10" t="s">
        <v>43</v>
      </c>
      <c r="E3" s="10" t="s">
        <v>1</v>
      </c>
      <c r="F3" s="10" t="s">
        <v>2</v>
      </c>
      <c r="G3" s="24" t="s">
        <v>11</v>
      </c>
      <c r="H3" s="85" t="s">
        <v>93</v>
      </c>
    </row>
    <row r="4" spans="1:11" ht="15" customHeight="1" x14ac:dyDescent="0.25">
      <c r="A4" s="141"/>
      <c r="B4" s="98" t="s">
        <v>36</v>
      </c>
      <c r="C4" s="27"/>
      <c r="D4" s="27"/>
      <c r="E4" s="29">
        <v>0</v>
      </c>
      <c r="F4" s="4">
        <f>C4*E4</f>
        <v>0</v>
      </c>
      <c r="G4" s="131" t="s">
        <v>136</v>
      </c>
    </row>
    <row r="5" spans="1:11" ht="15" customHeight="1" x14ac:dyDescent="0.25">
      <c r="A5" s="141"/>
      <c r="B5" s="99" t="s">
        <v>37</v>
      </c>
      <c r="C5" s="28"/>
      <c r="D5" s="28"/>
      <c r="E5" s="29">
        <v>0</v>
      </c>
      <c r="F5" s="4">
        <f>D5*E5</f>
        <v>0</v>
      </c>
      <c r="G5" s="132"/>
    </row>
    <row r="6" spans="1:11" ht="15" customHeight="1" x14ac:dyDescent="0.25">
      <c r="A6" s="141"/>
      <c r="B6" s="99" t="s">
        <v>38</v>
      </c>
      <c r="C6" s="28"/>
      <c r="D6" s="28"/>
      <c r="E6" s="29">
        <v>0</v>
      </c>
      <c r="F6" s="5">
        <f>D6*E6</f>
        <v>0</v>
      </c>
      <c r="G6" s="132"/>
    </row>
    <row r="7" spans="1:11" ht="15" customHeight="1" x14ac:dyDescent="0.25">
      <c r="A7" s="141"/>
      <c r="B7" s="99" t="s">
        <v>39</v>
      </c>
      <c r="C7" s="28"/>
      <c r="D7" s="28"/>
      <c r="E7" s="30">
        <v>0</v>
      </c>
      <c r="F7" s="6">
        <f>D7*E7</f>
        <v>0</v>
      </c>
      <c r="G7" s="132"/>
    </row>
    <row r="8" spans="1:11" ht="15.75" customHeight="1" thickBot="1" x14ac:dyDescent="0.3">
      <c r="A8" s="141"/>
      <c r="B8" s="100"/>
      <c r="C8" s="28"/>
      <c r="D8" s="28"/>
      <c r="E8" s="29">
        <v>0</v>
      </c>
      <c r="F8" s="7">
        <f>D8*E8</f>
        <v>0</v>
      </c>
      <c r="G8" s="132"/>
    </row>
    <row r="9" spans="1:11" ht="15.75" customHeight="1" thickBot="1" x14ac:dyDescent="0.3">
      <c r="A9" s="141"/>
      <c r="B9" s="11" t="s">
        <v>26</v>
      </c>
      <c r="C9" s="34"/>
      <c r="D9" s="12"/>
      <c r="E9" s="12"/>
      <c r="F9" s="26">
        <f>SUM(F4:F8)</f>
        <v>0</v>
      </c>
      <c r="G9" s="13"/>
      <c r="I9" t="s">
        <v>120</v>
      </c>
    </row>
    <row r="10" spans="1:11" ht="15.75" customHeight="1" thickBot="1" x14ac:dyDescent="0.3">
      <c r="A10" s="141"/>
      <c r="B10" s="25" t="s">
        <v>21</v>
      </c>
      <c r="C10" s="33"/>
      <c r="D10" s="146" t="s">
        <v>18</v>
      </c>
      <c r="E10" s="146"/>
      <c r="F10" s="14" t="s">
        <v>2</v>
      </c>
      <c r="G10" s="15" t="s">
        <v>11</v>
      </c>
      <c r="H10" s="85" t="s">
        <v>93</v>
      </c>
    </row>
    <row r="11" spans="1:11" ht="15.75" customHeight="1" x14ac:dyDescent="0.25">
      <c r="A11" s="141"/>
      <c r="B11" s="35" t="s">
        <v>7</v>
      </c>
      <c r="C11" s="114">
        <v>0.1</v>
      </c>
      <c r="D11" s="115"/>
      <c r="E11" s="12" t="s">
        <v>15</v>
      </c>
      <c r="F11" s="16">
        <f>$F$9*C11</f>
        <v>0</v>
      </c>
      <c r="G11" s="17" t="s">
        <v>17</v>
      </c>
      <c r="I11" t="s">
        <v>118</v>
      </c>
    </row>
    <row r="12" spans="1:11" ht="15.75" customHeight="1" x14ac:dyDescent="0.25">
      <c r="A12" s="141"/>
      <c r="B12" s="36" t="s">
        <v>19</v>
      </c>
      <c r="C12" s="137">
        <v>0.1</v>
      </c>
      <c r="D12" s="138"/>
      <c r="E12" s="12" t="s">
        <v>15</v>
      </c>
      <c r="F12" s="16">
        <f>$F$9*C12</f>
        <v>0</v>
      </c>
      <c r="G12" s="17" t="s">
        <v>12</v>
      </c>
      <c r="I12" t="s">
        <v>118</v>
      </c>
    </row>
    <row r="13" spans="1:11" ht="15" customHeight="1" x14ac:dyDescent="0.25">
      <c r="A13" s="141"/>
      <c r="B13" s="35" t="s">
        <v>42</v>
      </c>
      <c r="C13" s="114">
        <v>0.15</v>
      </c>
      <c r="D13" s="115"/>
      <c r="E13" s="12" t="s">
        <v>15</v>
      </c>
      <c r="F13" s="16">
        <f t="shared" ref="F13:F14" si="0">$F$9*C13</f>
        <v>0</v>
      </c>
      <c r="G13" s="17" t="s">
        <v>4</v>
      </c>
      <c r="I13" t="s">
        <v>121</v>
      </c>
    </row>
    <row r="14" spans="1:11" ht="15" customHeight="1" x14ac:dyDescent="0.25">
      <c r="A14" s="141"/>
      <c r="B14" s="35" t="s">
        <v>5</v>
      </c>
      <c r="C14" s="114">
        <v>0.1</v>
      </c>
      <c r="D14" s="115"/>
      <c r="E14" s="12" t="s">
        <v>15</v>
      </c>
      <c r="F14" s="16">
        <f t="shared" si="0"/>
        <v>0</v>
      </c>
      <c r="G14" s="17" t="s">
        <v>6</v>
      </c>
      <c r="I14" t="s">
        <v>122</v>
      </c>
    </row>
    <row r="15" spans="1:11" ht="17.25" customHeight="1" x14ac:dyDescent="0.25">
      <c r="A15" s="141"/>
      <c r="B15" s="36" t="s">
        <v>30</v>
      </c>
      <c r="C15" s="114">
        <v>0</v>
      </c>
      <c r="D15" s="115"/>
      <c r="E15" s="12" t="s">
        <v>15</v>
      </c>
      <c r="F15" s="1">
        <f>$F$9*C15</f>
        <v>0</v>
      </c>
      <c r="G15" s="17" t="s">
        <v>24</v>
      </c>
      <c r="I15" t="s">
        <v>124</v>
      </c>
    </row>
    <row r="16" spans="1:11" ht="15" customHeight="1" thickBot="1" x14ac:dyDescent="0.3">
      <c r="A16" s="141"/>
      <c r="B16" s="36" t="s">
        <v>82</v>
      </c>
      <c r="C16" s="122"/>
      <c r="D16" s="123"/>
      <c r="E16" s="93" t="s">
        <v>15</v>
      </c>
      <c r="F16" s="16">
        <v>1500</v>
      </c>
      <c r="G16" s="17" t="s">
        <v>133</v>
      </c>
      <c r="I16" t="s">
        <v>119</v>
      </c>
    </row>
    <row r="17" spans="1:10" ht="15.75" customHeight="1" thickBot="1" x14ac:dyDescent="0.3">
      <c r="A17" s="141"/>
      <c r="B17" s="37" t="s">
        <v>27</v>
      </c>
      <c r="C17" s="117">
        <f>SUM(C11:C16)</f>
        <v>0.44999999999999996</v>
      </c>
      <c r="D17" s="118"/>
      <c r="E17" s="18" t="s">
        <v>15</v>
      </c>
      <c r="F17" s="26">
        <f>SUM(F13:F16)</f>
        <v>1500</v>
      </c>
      <c r="G17" s="19"/>
    </row>
    <row r="18" spans="1:10" ht="18" thickBot="1" x14ac:dyDescent="0.35">
      <c r="A18" s="141"/>
      <c r="B18" s="147" t="s">
        <v>25</v>
      </c>
      <c r="C18" s="147"/>
      <c r="D18" s="147"/>
      <c r="E18" s="147"/>
      <c r="F18" s="147"/>
      <c r="G18" s="147"/>
      <c r="J18">
        <f>1</f>
        <v>1</v>
      </c>
    </row>
    <row r="19" spans="1:10" ht="15" customHeight="1" x14ac:dyDescent="0.25">
      <c r="A19" s="141"/>
      <c r="B19" s="108" t="s">
        <v>58</v>
      </c>
      <c r="C19" s="155">
        <v>0.02</v>
      </c>
      <c r="D19" s="156"/>
      <c r="E19" s="20" t="s">
        <v>16</v>
      </c>
      <c r="F19" s="21">
        <f>($F$17+$F$9)*C19</f>
        <v>30</v>
      </c>
      <c r="G19" s="22" t="s">
        <v>33</v>
      </c>
      <c r="H19" t="s">
        <v>97</v>
      </c>
      <c r="I19" t="s">
        <v>111</v>
      </c>
      <c r="J19" s="3">
        <f t="shared" ref="J19" si="1">C27*$J$18</f>
        <v>0.02</v>
      </c>
    </row>
    <row r="20" spans="1:10" ht="15" customHeight="1" x14ac:dyDescent="0.25">
      <c r="A20" s="141"/>
      <c r="B20" s="109" t="s">
        <v>61</v>
      </c>
      <c r="C20" s="122"/>
      <c r="D20" s="123"/>
      <c r="E20" s="12" t="s">
        <v>16</v>
      </c>
      <c r="F20" s="16">
        <v>2000</v>
      </c>
      <c r="G20" s="17" t="s">
        <v>134</v>
      </c>
      <c r="I20" t="s">
        <v>112</v>
      </c>
      <c r="J20" s="3"/>
    </row>
    <row r="21" spans="1:10" ht="15" customHeight="1" x14ac:dyDescent="0.25">
      <c r="A21" s="141"/>
      <c r="B21" s="109" t="s">
        <v>130</v>
      </c>
      <c r="C21" s="122">
        <v>0.01</v>
      </c>
      <c r="D21" s="123"/>
      <c r="E21" s="12" t="s">
        <v>16</v>
      </c>
      <c r="F21" s="16">
        <f t="shared" ref="F21:F31" si="2">($F$17+$F$9)*C21</f>
        <v>15</v>
      </c>
      <c r="G21" s="106" t="s">
        <v>137</v>
      </c>
      <c r="I21" t="s">
        <v>131</v>
      </c>
      <c r="J21" s="3"/>
    </row>
    <row r="22" spans="1:10" ht="15" customHeight="1" x14ac:dyDescent="0.25">
      <c r="A22" s="141"/>
      <c r="B22" s="109" t="s">
        <v>67</v>
      </c>
      <c r="C22" s="122">
        <v>0.02</v>
      </c>
      <c r="D22" s="123"/>
      <c r="E22" s="12" t="s">
        <v>16</v>
      </c>
      <c r="F22" s="16">
        <f t="shared" si="2"/>
        <v>30</v>
      </c>
      <c r="G22" s="106" t="s">
        <v>33</v>
      </c>
      <c r="I22" t="s">
        <v>113</v>
      </c>
      <c r="J22" s="3">
        <f>C24*$J$18</f>
        <v>0.15</v>
      </c>
    </row>
    <row r="23" spans="1:10" ht="15" customHeight="1" x14ac:dyDescent="0.25">
      <c r="A23" s="141"/>
      <c r="B23" s="35" t="s">
        <v>13</v>
      </c>
      <c r="C23" s="114"/>
      <c r="D23" s="115"/>
      <c r="E23" s="12" t="s">
        <v>16</v>
      </c>
      <c r="F23" s="16">
        <v>0</v>
      </c>
      <c r="G23" s="106" t="s">
        <v>24</v>
      </c>
      <c r="I23" t="s">
        <v>114</v>
      </c>
      <c r="J23" s="3">
        <f>C28*$J$18</f>
        <v>0.1</v>
      </c>
    </row>
    <row r="24" spans="1:10" ht="15" customHeight="1" x14ac:dyDescent="0.25">
      <c r="A24" s="141"/>
      <c r="B24" s="35" t="s">
        <v>8</v>
      </c>
      <c r="C24" s="139">
        <v>0.15</v>
      </c>
      <c r="D24" s="115"/>
      <c r="E24" s="12" t="s">
        <v>16</v>
      </c>
      <c r="F24" s="16">
        <f t="shared" si="2"/>
        <v>225</v>
      </c>
      <c r="G24" s="106" t="s">
        <v>32</v>
      </c>
      <c r="H24" t="s">
        <v>101</v>
      </c>
      <c r="I24" t="s">
        <v>108</v>
      </c>
      <c r="J24" s="3"/>
    </row>
    <row r="25" spans="1:10" ht="15" customHeight="1" x14ac:dyDescent="0.25">
      <c r="A25" s="141"/>
      <c r="B25" s="101" t="s">
        <v>154</v>
      </c>
      <c r="C25" s="140">
        <f>INDEX(CEQA!C3:C5,MATCH('(1) PCE Tool'!B25,CEQA!$B$3:$B$5,0))</f>
        <v>0.05</v>
      </c>
      <c r="D25" s="123"/>
      <c r="E25" s="12" t="s">
        <v>16</v>
      </c>
      <c r="F25" s="84">
        <f t="shared" si="2"/>
        <v>75</v>
      </c>
      <c r="G25" s="107" t="str">
        <f>INDEX(CEQA!D3:D5,MATCH('(1) PCE Tool'!B25,CEQA!$B$3:$B$5,0))</f>
        <v>1-10% of (subtotal 1 + 2)</v>
      </c>
      <c r="H25" t="s">
        <v>135</v>
      </c>
      <c r="I25" t="s">
        <v>106</v>
      </c>
      <c r="J25" s="3">
        <f>C19*$J$18</f>
        <v>0.02</v>
      </c>
    </row>
    <row r="26" spans="1:10" ht="15" customHeight="1" x14ac:dyDescent="0.25">
      <c r="A26" s="141"/>
      <c r="B26" s="110" t="s">
        <v>151</v>
      </c>
      <c r="C26" s="120">
        <v>0</v>
      </c>
      <c r="D26" s="121"/>
      <c r="E26" s="12" t="s">
        <v>16</v>
      </c>
      <c r="F26" s="96">
        <f t="shared" si="2"/>
        <v>0</v>
      </c>
      <c r="G26" s="106" t="s">
        <v>159</v>
      </c>
      <c r="H26" t="s">
        <v>100</v>
      </c>
      <c r="I26" t="s">
        <v>107</v>
      </c>
      <c r="J26" s="3"/>
    </row>
    <row r="27" spans="1:10" ht="15" customHeight="1" x14ac:dyDescent="0.25">
      <c r="A27" s="141"/>
      <c r="B27" s="110" t="s">
        <v>98</v>
      </c>
      <c r="C27" s="114">
        <v>0.02</v>
      </c>
      <c r="D27" s="115"/>
      <c r="E27" s="12" t="s">
        <v>16</v>
      </c>
      <c r="F27" s="16">
        <f t="shared" si="2"/>
        <v>30</v>
      </c>
      <c r="G27" s="106" t="s">
        <v>22</v>
      </c>
      <c r="H27" t="s">
        <v>99</v>
      </c>
      <c r="I27" t="s">
        <v>105</v>
      </c>
      <c r="J27" s="3"/>
    </row>
    <row r="28" spans="1:10" ht="15" customHeight="1" x14ac:dyDescent="0.25">
      <c r="A28" s="141"/>
      <c r="B28" s="111" t="s">
        <v>87</v>
      </c>
      <c r="C28" s="114">
        <v>0.1</v>
      </c>
      <c r="D28" s="115"/>
      <c r="E28" s="12" t="s">
        <v>16</v>
      </c>
      <c r="F28" s="16">
        <f t="shared" si="2"/>
        <v>150</v>
      </c>
      <c r="G28" s="106" t="s">
        <v>160</v>
      </c>
      <c r="H28" t="s">
        <v>96</v>
      </c>
      <c r="I28" t="s">
        <v>109</v>
      </c>
      <c r="J28" s="3"/>
    </row>
    <row r="29" spans="1:10" ht="15" customHeight="1" x14ac:dyDescent="0.25">
      <c r="A29" s="141"/>
      <c r="B29" s="111" t="s">
        <v>94</v>
      </c>
      <c r="C29" s="122">
        <v>0.05</v>
      </c>
      <c r="D29" s="123"/>
      <c r="E29" s="12" t="s">
        <v>16</v>
      </c>
      <c r="F29" s="16">
        <f t="shared" si="2"/>
        <v>75</v>
      </c>
      <c r="G29" s="106" t="s">
        <v>161</v>
      </c>
      <c r="H29" t="s">
        <v>95</v>
      </c>
      <c r="I29" t="s">
        <v>110</v>
      </c>
      <c r="J29" s="3">
        <f>C23*$J$18</f>
        <v>0</v>
      </c>
    </row>
    <row r="30" spans="1:10" ht="15" customHeight="1" x14ac:dyDescent="0.25">
      <c r="A30" s="141"/>
      <c r="B30" s="109" t="s">
        <v>127</v>
      </c>
      <c r="C30" s="122">
        <v>0.01</v>
      </c>
      <c r="D30" s="123"/>
      <c r="E30" s="12" t="s">
        <v>16</v>
      </c>
      <c r="F30" s="16">
        <f t="shared" si="2"/>
        <v>15</v>
      </c>
      <c r="G30" s="106" t="s">
        <v>33</v>
      </c>
      <c r="I30" t="s">
        <v>128</v>
      </c>
      <c r="J30" s="3"/>
    </row>
    <row r="31" spans="1:10" ht="15.75" customHeight="1" thickBot="1" x14ac:dyDescent="0.3">
      <c r="A31" s="141"/>
      <c r="B31" s="35" t="s">
        <v>14</v>
      </c>
      <c r="C31" s="114">
        <v>0.2</v>
      </c>
      <c r="D31" s="116"/>
      <c r="E31" s="12" t="s">
        <v>16</v>
      </c>
      <c r="F31" s="1">
        <f t="shared" si="2"/>
        <v>300</v>
      </c>
      <c r="G31" s="17" t="s">
        <v>162</v>
      </c>
      <c r="I31" t="s">
        <v>126</v>
      </c>
      <c r="J31" s="3">
        <f>C31*$J$18</f>
        <v>0.2</v>
      </c>
    </row>
    <row r="32" spans="1:10" ht="15.75" customHeight="1" thickBot="1" x14ac:dyDescent="0.3">
      <c r="A32" s="141"/>
      <c r="B32" s="37" t="s">
        <v>9</v>
      </c>
      <c r="C32" s="117">
        <f>SUM(C19:D31)</f>
        <v>0.63</v>
      </c>
      <c r="D32" s="118"/>
      <c r="E32" s="18" t="s">
        <v>16</v>
      </c>
      <c r="F32" s="26">
        <f>SUM(F19:F31)</f>
        <v>2945</v>
      </c>
      <c r="G32" s="19"/>
      <c r="J32" s="2"/>
    </row>
    <row r="33" spans="1:10" ht="18" customHeight="1" thickBot="1" x14ac:dyDescent="0.35">
      <c r="A33" s="141"/>
      <c r="B33" s="147" t="s">
        <v>31</v>
      </c>
      <c r="C33" s="147"/>
      <c r="D33" s="147"/>
      <c r="E33" s="147"/>
      <c r="F33" s="147"/>
      <c r="G33" s="147"/>
      <c r="J33" s="2"/>
    </row>
    <row r="34" spans="1:10" ht="15.75" customHeight="1" x14ac:dyDescent="0.25">
      <c r="A34" s="141"/>
      <c r="B34" s="148" t="s">
        <v>35</v>
      </c>
      <c r="C34" s="133">
        <v>1</v>
      </c>
      <c r="D34" s="134"/>
      <c r="E34" s="124" t="s">
        <v>16</v>
      </c>
      <c r="F34" s="126">
        <f>(F17+F9)*C34</f>
        <v>1500</v>
      </c>
      <c r="G34" s="128"/>
    </row>
    <row r="35" spans="1:10" ht="15.75" customHeight="1" thickBot="1" x14ac:dyDescent="0.3">
      <c r="A35" s="141"/>
      <c r="B35" s="142"/>
      <c r="C35" s="135"/>
      <c r="D35" s="136"/>
      <c r="E35" s="125"/>
      <c r="F35" s="127"/>
      <c r="G35" s="129"/>
    </row>
    <row r="36" spans="1:10" ht="15.75" customHeight="1" x14ac:dyDescent="0.25">
      <c r="A36" s="141"/>
      <c r="B36" s="142" t="s">
        <v>28</v>
      </c>
      <c r="C36" s="151">
        <v>1</v>
      </c>
      <c r="D36" s="152"/>
      <c r="E36" s="150" t="s">
        <v>40</v>
      </c>
      <c r="F36" s="126">
        <f>($F$9+$F$17+$F$32)*C36</f>
        <v>4445</v>
      </c>
      <c r="G36" s="129"/>
    </row>
    <row r="37" spans="1:10" ht="15.75" customHeight="1" thickBot="1" x14ac:dyDescent="0.3">
      <c r="A37" s="141"/>
      <c r="B37" s="142"/>
      <c r="C37" s="135"/>
      <c r="D37" s="136"/>
      <c r="E37" s="150"/>
      <c r="F37" s="127"/>
      <c r="G37" s="129"/>
    </row>
    <row r="38" spans="1:10" ht="15" customHeight="1" x14ac:dyDescent="0.25">
      <c r="A38" s="141"/>
      <c r="B38" s="142" t="s">
        <v>10</v>
      </c>
      <c r="C38" s="151">
        <v>1.5</v>
      </c>
      <c r="D38" s="152"/>
      <c r="E38" s="144" t="s">
        <v>34</v>
      </c>
      <c r="F38" s="126">
        <f>F36*C38</f>
        <v>6667.5</v>
      </c>
      <c r="G38" s="129"/>
    </row>
    <row r="39" spans="1:10" ht="15.75" customHeight="1" thickBot="1" x14ac:dyDescent="0.3">
      <c r="A39" s="141"/>
      <c r="B39" s="143"/>
      <c r="C39" s="153"/>
      <c r="D39" s="154"/>
      <c r="E39" s="145"/>
      <c r="F39" s="127"/>
      <c r="G39" s="149"/>
    </row>
    <row r="40" spans="1:10" x14ac:dyDescent="0.25">
      <c r="B40" s="8"/>
      <c r="C40" s="8"/>
      <c r="G40" s="9"/>
      <c r="H40" s="32"/>
    </row>
  </sheetData>
  <mergeCells count="43">
    <mergeCell ref="A2:A39"/>
    <mergeCell ref="B38:B39"/>
    <mergeCell ref="E38:E39"/>
    <mergeCell ref="F38:F39"/>
    <mergeCell ref="D10:E10"/>
    <mergeCell ref="B18:G18"/>
    <mergeCell ref="B34:B35"/>
    <mergeCell ref="G38:G39"/>
    <mergeCell ref="B33:G33"/>
    <mergeCell ref="B36:B37"/>
    <mergeCell ref="E36:E37"/>
    <mergeCell ref="F36:F37"/>
    <mergeCell ref="G36:G37"/>
    <mergeCell ref="C36:D37"/>
    <mergeCell ref="C38:D39"/>
    <mergeCell ref="C19:D19"/>
    <mergeCell ref="E34:E35"/>
    <mergeCell ref="F34:F35"/>
    <mergeCell ref="G34:G35"/>
    <mergeCell ref="B2:G2"/>
    <mergeCell ref="G4:G8"/>
    <mergeCell ref="C34:D35"/>
    <mergeCell ref="C13:D13"/>
    <mergeCell ref="C14:D14"/>
    <mergeCell ref="C11:D11"/>
    <mergeCell ref="C12:D12"/>
    <mergeCell ref="C15:D15"/>
    <mergeCell ref="C17:D17"/>
    <mergeCell ref="C27:D27"/>
    <mergeCell ref="C24:D24"/>
    <mergeCell ref="C28:D28"/>
    <mergeCell ref="C25:D25"/>
    <mergeCell ref="C23:D23"/>
    <mergeCell ref="C31:D31"/>
    <mergeCell ref="C32:D32"/>
    <mergeCell ref="B1:G1"/>
    <mergeCell ref="C26:D26"/>
    <mergeCell ref="C29:D29"/>
    <mergeCell ref="C20:D20"/>
    <mergeCell ref="C22:D22"/>
    <mergeCell ref="C16:D16"/>
    <mergeCell ref="C30:D30"/>
    <mergeCell ref="C21:D21"/>
  </mergeCells>
  <hyperlinks>
    <hyperlink ref="B25" r:id="rId1"/>
  </hyperlinks>
  <printOptions gridLines="1"/>
  <pageMargins left="0.7" right="0.7" top="0.75" bottom="0.75" header="0.3" footer="0.3"/>
  <pageSetup orientation="landscape" horizontalDpi="300" r:id="rId2"/>
  <extLst>
    <ext xmlns:x14="http://schemas.microsoft.com/office/spreadsheetml/2009/9/main" uri="{CCE6A557-97BC-4b89-ADB6-D9C93CAAB3DF}">
      <x14:dataValidations xmlns:xm="http://schemas.microsoft.com/office/excel/2006/main" count="1">
        <x14:dataValidation type="list" allowBlank="1" showInputMessage="1" showErrorMessage="1" promptTitle="CEQA Levels" prompt="Please select the anticipated level of CEQA needed for the project.">
          <x14:formula1>
            <xm:f>CEQA!$B$3:$B$5</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D8" sqref="D8"/>
    </sheetView>
  </sheetViews>
  <sheetFormatPr defaultRowHeight="15" x14ac:dyDescent="0.25"/>
  <cols>
    <col min="1" max="1" width="4.7109375" customWidth="1"/>
    <col min="2" max="2" width="25.85546875" customWidth="1"/>
    <col min="3" max="3" width="58.28515625" customWidth="1"/>
    <col min="4" max="4" width="50.5703125" customWidth="1"/>
    <col min="5" max="8" width="10.140625" customWidth="1"/>
    <col min="9" max="10" width="10.140625" style="39" customWidth="1"/>
  </cols>
  <sheetData>
    <row r="1" spans="1:10" ht="15.75" x14ac:dyDescent="0.25">
      <c r="A1" s="38"/>
      <c r="B1" s="38" t="s">
        <v>102</v>
      </c>
    </row>
    <row r="2" spans="1:10" ht="15.75" x14ac:dyDescent="0.25">
      <c r="A2" s="38"/>
      <c r="B2" s="90" t="s">
        <v>132</v>
      </c>
    </row>
    <row r="3" spans="1:10" x14ac:dyDescent="0.25">
      <c r="A3" s="40"/>
      <c r="B3" s="40" t="s">
        <v>44</v>
      </c>
      <c r="C3" s="41"/>
    </row>
    <row r="4" spans="1:10" x14ac:dyDescent="0.25">
      <c r="A4" s="40"/>
      <c r="B4" s="40" t="s">
        <v>45</v>
      </c>
      <c r="C4" s="41"/>
    </row>
    <row r="5" spans="1:10" ht="15.75" thickBot="1" x14ac:dyDescent="0.3"/>
    <row r="6" spans="1:10" ht="39.75" customHeight="1" x14ac:dyDescent="0.25">
      <c r="A6" s="42" t="s">
        <v>46</v>
      </c>
      <c r="B6" s="43" t="s">
        <v>47</v>
      </c>
      <c r="C6" s="44" t="s">
        <v>48</v>
      </c>
      <c r="D6" s="44" t="s">
        <v>49</v>
      </c>
      <c r="E6" s="45" t="s">
        <v>50</v>
      </c>
      <c r="F6" s="46" t="s">
        <v>51</v>
      </c>
      <c r="G6" s="45" t="s">
        <v>52</v>
      </c>
      <c r="H6" s="46" t="s">
        <v>53</v>
      </c>
      <c r="I6" s="47" t="s">
        <v>54</v>
      </c>
      <c r="J6" s="48" t="s">
        <v>55</v>
      </c>
    </row>
    <row r="7" spans="1:10" ht="15" customHeight="1" x14ac:dyDescent="0.25">
      <c r="A7" s="49" t="s">
        <v>56</v>
      </c>
      <c r="B7" s="167" t="s">
        <v>57</v>
      </c>
      <c r="C7" s="167"/>
      <c r="D7" s="167"/>
      <c r="E7" s="50"/>
      <c r="F7" s="50"/>
      <c r="G7" s="50"/>
      <c r="H7" s="50"/>
      <c r="I7" s="51"/>
      <c r="J7" s="52"/>
    </row>
    <row r="8" spans="1:10" ht="51" x14ac:dyDescent="0.25">
      <c r="A8" s="53">
        <v>1</v>
      </c>
      <c r="B8" s="54" t="s">
        <v>58</v>
      </c>
      <c r="C8" s="55" t="s">
        <v>59</v>
      </c>
      <c r="D8" s="55" t="s">
        <v>60</v>
      </c>
      <c r="E8" s="56">
        <v>0</v>
      </c>
      <c r="F8" s="57">
        <v>0</v>
      </c>
      <c r="G8" s="57">
        <v>0</v>
      </c>
      <c r="H8" s="86">
        <f>'(1) PCE Tool'!F19</f>
        <v>30</v>
      </c>
      <c r="I8" s="58"/>
      <c r="J8" s="59"/>
    </row>
    <row r="9" spans="1:10" x14ac:dyDescent="0.25">
      <c r="A9" s="53">
        <v>2</v>
      </c>
      <c r="B9" s="54" t="s">
        <v>61</v>
      </c>
      <c r="C9" s="55" t="s">
        <v>62</v>
      </c>
      <c r="D9" s="55" t="s">
        <v>63</v>
      </c>
      <c r="E9" s="60">
        <v>0</v>
      </c>
      <c r="F9" s="61">
        <v>0</v>
      </c>
      <c r="G9" s="61">
        <v>0</v>
      </c>
      <c r="H9" s="87">
        <f>'(1) PCE Tool'!F20</f>
        <v>2000</v>
      </c>
      <c r="I9" s="58"/>
      <c r="J9" s="59"/>
    </row>
    <row r="10" spans="1:10" x14ac:dyDescent="0.25">
      <c r="A10" s="53">
        <f t="shared" ref="A10:A11" si="0">A9+1</f>
        <v>3</v>
      </c>
      <c r="B10" s="62" t="s">
        <v>64</v>
      </c>
      <c r="C10" s="53" t="s">
        <v>65</v>
      </c>
      <c r="D10" s="53" t="s">
        <v>66</v>
      </c>
      <c r="E10" s="63">
        <v>0</v>
      </c>
      <c r="F10" s="64">
        <v>0</v>
      </c>
      <c r="G10" s="64">
        <v>0</v>
      </c>
      <c r="H10" s="89">
        <f>'(1) PCE Tool'!F21</f>
        <v>15</v>
      </c>
      <c r="I10" s="58"/>
      <c r="J10" s="59"/>
    </row>
    <row r="11" spans="1:10" ht="38.25" x14ac:dyDescent="0.25">
      <c r="A11" s="53">
        <f t="shared" si="0"/>
        <v>4</v>
      </c>
      <c r="B11" s="65" t="s">
        <v>67</v>
      </c>
      <c r="C11" s="66" t="s">
        <v>68</v>
      </c>
      <c r="D11" s="66" t="s">
        <v>69</v>
      </c>
      <c r="E11" s="60">
        <v>0</v>
      </c>
      <c r="F11" s="61">
        <v>0</v>
      </c>
      <c r="G11" s="61">
        <v>0</v>
      </c>
      <c r="H11" s="87">
        <f>'(1) PCE Tool'!F22</f>
        <v>30</v>
      </c>
      <c r="I11" s="58"/>
      <c r="J11" s="59"/>
    </row>
    <row r="12" spans="1:10" x14ac:dyDescent="0.25">
      <c r="A12" s="67" t="s">
        <v>70</v>
      </c>
      <c r="B12" s="168" t="s">
        <v>71</v>
      </c>
      <c r="C12" s="168"/>
      <c r="D12" s="168"/>
      <c r="E12" s="68"/>
      <c r="F12" s="69"/>
      <c r="G12" s="69"/>
      <c r="H12" s="69"/>
      <c r="I12" s="70"/>
      <c r="J12" s="71"/>
    </row>
    <row r="13" spans="1:10" x14ac:dyDescent="0.25">
      <c r="A13" s="53">
        <v>1</v>
      </c>
      <c r="B13" s="72" t="s">
        <v>72</v>
      </c>
      <c r="C13" s="73" t="s">
        <v>72</v>
      </c>
      <c r="D13" s="73" t="s">
        <v>72</v>
      </c>
      <c r="E13" s="74">
        <v>0</v>
      </c>
      <c r="F13" s="75">
        <v>0</v>
      </c>
      <c r="G13" s="75">
        <v>0</v>
      </c>
      <c r="H13" s="88">
        <f>'(1) PCE Tool'!F23</f>
        <v>0</v>
      </c>
      <c r="I13" s="58"/>
      <c r="J13" s="59"/>
    </row>
    <row r="14" spans="1:10" x14ac:dyDescent="0.25">
      <c r="A14" s="49" t="s">
        <v>73</v>
      </c>
      <c r="B14" s="167" t="s">
        <v>74</v>
      </c>
      <c r="C14" s="167"/>
      <c r="D14" s="167"/>
      <c r="E14" s="76"/>
      <c r="F14" s="77"/>
      <c r="G14" s="77"/>
      <c r="H14" s="77"/>
      <c r="I14" s="51"/>
      <c r="J14" s="52"/>
    </row>
    <row r="15" spans="1:10" x14ac:dyDescent="0.25">
      <c r="A15" s="53">
        <v>1</v>
      </c>
      <c r="B15" s="54" t="s">
        <v>75</v>
      </c>
      <c r="C15" s="55"/>
      <c r="D15" s="55"/>
      <c r="E15" s="63">
        <v>0</v>
      </c>
      <c r="F15" s="64">
        <v>0</v>
      </c>
      <c r="G15" s="64">
        <v>0</v>
      </c>
      <c r="H15" s="86">
        <f>'(1) PCE Tool'!F24</f>
        <v>225</v>
      </c>
      <c r="I15" s="58"/>
      <c r="J15" s="59"/>
    </row>
    <row r="16" spans="1:10" ht="25.5" x14ac:dyDescent="0.25">
      <c r="A16" s="53">
        <f t="shared" ref="A16:A22" si="1">A15+1</f>
        <v>2</v>
      </c>
      <c r="B16" s="62" t="s">
        <v>76</v>
      </c>
      <c r="C16" s="53" t="s">
        <v>72</v>
      </c>
      <c r="D16" s="53" t="s">
        <v>72</v>
      </c>
      <c r="E16" s="63">
        <v>0</v>
      </c>
      <c r="F16" s="64">
        <v>0</v>
      </c>
      <c r="G16" s="64">
        <v>0</v>
      </c>
      <c r="H16" s="89">
        <f>SUM('(1) PCE Tool'!F25:F25)</f>
        <v>75</v>
      </c>
      <c r="I16" s="58"/>
      <c r="J16" s="59"/>
    </row>
    <row r="17" spans="1:10" ht="25.5" x14ac:dyDescent="0.25">
      <c r="A17" s="53">
        <f t="shared" si="1"/>
        <v>3</v>
      </c>
      <c r="B17" s="91" t="s">
        <v>103</v>
      </c>
      <c r="C17" s="53" t="s">
        <v>72</v>
      </c>
      <c r="D17" s="53" t="s">
        <v>72</v>
      </c>
      <c r="E17" s="63">
        <v>0</v>
      </c>
      <c r="F17" s="64">
        <v>0</v>
      </c>
      <c r="G17" s="64">
        <v>0</v>
      </c>
      <c r="H17" s="89">
        <f>'(1) PCE Tool'!F26</f>
        <v>0</v>
      </c>
      <c r="I17" s="58"/>
      <c r="J17" s="78"/>
    </row>
    <row r="18" spans="1:10" x14ac:dyDescent="0.25">
      <c r="A18" s="53">
        <f t="shared" si="1"/>
        <v>4</v>
      </c>
      <c r="B18" s="62" t="s">
        <v>98</v>
      </c>
      <c r="C18" s="66"/>
      <c r="D18" s="66"/>
      <c r="E18" s="60"/>
      <c r="F18" s="61"/>
      <c r="G18" s="61"/>
      <c r="H18" s="87">
        <f>'(1) PCE Tool'!F27</f>
        <v>30</v>
      </c>
      <c r="I18" s="58"/>
      <c r="J18" s="59"/>
    </row>
    <row r="19" spans="1:10" ht="25.5" x14ac:dyDescent="0.25">
      <c r="A19" s="53">
        <f t="shared" si="1"/>
        <v>5</v>
      </c>
      <c r="B19" s="62" t="s">
        <v>77</v>
      </c>
      <c r="C19" s="66" t="s">
        <v>72</v>
      </c>
      <c r="D19" s="66" t="s">
        <v>72</v>
      </c>
      <c r="E19" s="60">
        <v>0</v>
      </c>
      <c r="F19" s="61">
        <v>0</v>
      </c>
      <c r="G19" s="61">
        <v>0</v>
      </c>
      <c r="H19" s="61">
        <v>0</v>
      </c>
      <c r="I19" s="58"/>
      <c r="J19" s="59"/>
    </row>
    <row r="20" spans="1:10" x14ac:dyDescent="0.25">
      <c r="A20" s="53">
        <f t="shared" si="1"/>
        <v>6</v>
      </c>
      <c r="B20" s="62" t="s">
        <v>72</v>
      </c>
      <c r="C20" s="53" t="s">
        <v>72</v>
      </c>
      <c r="D20" s="53" t="s">
        <v>72</v>
      </c>
      <c r="E20" s="63">
        <v>0</v>
      </c>
      <c r="F20" s="64">
        <v>0</v>
      </c>
      <c r="G20" s="64">
        <v>0</v>
      </c>
      <c r="H20" s="64">
        <v>0</v>
      </c>
      <c r="I20" s="58"/>
      <c r="J20" s="59"/>
    </row>
    <row r="21" spans="1:10" x14ac:dyDescent="0.25">
      <c r="A21" s="53">
        <f t="shared" si="1"/>
        <v>7</v>
      </c>
      <c r="B21" s="62" t="s">
        <v>72</v>
      </c>
      <c r="C21" s="53" t="s">
        <v>72</v>
      </c>
      <c r="D21" s="53" t="s">
        <v>72</v>
      </c>
      <c r="E21" s="63">
        <v>0</v>
      </c>
      <c r="F21" s="64">
        <v>0</v>
      </c>
      <c r="G21" s="64">
        <v>0</v>
      </c>
      <c r="H21" s="64">
        <v>0</v>
      </c>
      <c r="I21" s="58"/>
      <c r="J21" s="59"/>
    </row>
    <row r="22" spans="1:10" x14ac:dyDescent="0.25">
      <c r="A22" s="53">
        <f t="shared" si="1"/>
        <v>8</v>
      </c>
      <c r="B22" s="65" t="s">
        <v>72</v>
      </c>
      <c r="C22" s="66" t="s">
        <v>72</v>
      </c>
      <c r="D22" s="66" t="s">
        <v>72</v>
      </c>
      <c r="E22" s="60">
        <v>0</v>
      </c>
      <c r="F22" s="61">
        <v>0</v>
      </c>
      <c r="G22" s="61">
        <v>0</v>
      </c>
      <c r="H22" s="61">
        <v>0</v>
      </c>
      <c r="I22" s="58"/>
      <c r="J22" s="59"/>
    </row>
    <row r="23" spans="1:10" ht="15" customHeight="1" x14ac:dyDescent="0.25">
      <c r="A23" s="67" t="s">
        <v>78</v>
      </c>
      <c r="B23" s="168" t="s">
        <v>79</v>
      </c>
      <c r="C23" s="168"/>
      <c r="D23" s="168"/>
      <c r="E23" s="68"/>
      <c r="F23" s="69"/>
      <c r="G23" s="69"/>
      <c r="H23" s="69"/>
      <c r="I23" s="70"/>
      <c r="J23" s="71"/>
    </row>
    <row r="24" spans="1:10" ht="25.5" x14ac:dyDescent="0.25">
      <c r="A24" s="53">
        <v>1</v>
      </c>
      <c r="B24" s="54" t="s">
        <v>80</v>
      </c>
      <c r="C24" s="55" t="s">
        <v>72</v>
      </c>
      <c r="D24" s="55" t="s">
        <v>72</v>
      </c>
      <c r="E24" s="56">
        <v>0</v>
      </c>
      <c r="F24" s="57">
        <v>0</v>
      </c>
      <c r="G24" s="57">
        <v>0</v>
      </c>
      <c r="H24" s="86">
        <f>'(1) PCE Tool'!F28</f>
        <v>150</v>
      </c>
      <c r="I24" s="58"/>
      <c r="J24" s="59"/>
    </row>
    <row r="25" spans="1:10" ht="25.5" x14ac:dyDescent="0.25">
      <c r="A25" s="53">
        <f t="shared" ref="A25:A33" si="2">A24+1</f>
        <v>2</v>
      </c>
      <c r="B25" s="54" t="s">
        <v>81</v>
      </c>
      <c r="C25" s="55"/>
      <c r="D25" s="55"/>
      <c r="E25" s="56">
        <v>0</v>
      </c>
      <c r="F25" s="57">
        <v>0</v>
      </c>
      <c r="G25" s="57">
        <v>0</v>
      </c>
      <c r="H25" s="86">
        <f>SUM('(1) PCE Tool'!F11:F12)</f>
        <v>0</v>
      </c>
      <c r="I25" s="58"/>
      <c r="J25" s="59"/>
    </row>
    <row r="26" spans="1:10" ht="51" x14ac:dyDescent="0.25">
      <c r="A26" s="53">
        <f t="shared" si="2"/>
        <v>3</v>
      </c>
      <c r="B26" s="92" t="s">
        <v>123</v>
      </c>
      <c r="C26" s="55"/>
      <c r="D26" s="55"/>
      <c r="E26" s="56">
        <v>0</v>
      </c>
      <c r="F26" s="57">
        <v>0</v>
      </c>
      <c r="G26" s="57">
        <v>0</v>
      </c>
      <c r="H26" s="86">
        <f>'(1) PCE Tool'!F9</f>
        <v>0</v>
      </c>
      <c r="I26" s="58"/>
      <c r="J26" s="59"/>
    </row>
    <row r="27" spans="1:10" ht="38.25" x14ac:dyDescent="0.25">
      <c r="A27" s="53">
        <f t="shared" si="2"/>
        <v>4</v>
      </c>
      <c r="B27" s="92" t="s">
        <v>115</v>
      </c>
      <c r="C27" s="55"/>
      <c r="D27" s="55"/>
      <c r="E27" s="56">
        <v>0</v>
      </c>
      <c r="F27" s="57">
        <v>0</v>
      </c>
      <c r="G27" s="57">
        <v>0</v>
      </c>
      <c r="H27" s="86">
        <f>'(1) PCE Tool'!F13</f>
        <v>0</v>
      </c>
      <c r="I27" s="58"/>
      <c r="J27" s="59"/>
    </row>
    <row r="28" spans="1:10" ht="38.25" x14ac:dyDescent="0.25">
      <c r="A28" s="53">
        <f t="shared" si="2"/>
        <v>5</v>
      </c>
      <c r="B28" s="92" t="s">
        <v>116</v>
      </c>
      <c r="C28" s="55"/>
      <c r="D28" s="55"/>
      <c r="E28" s="56">
        <v>0</v>
      </c>
      <c r="F28" s="57">
        <v>0</v>
      </c>
      <c r="G28" s="57">
        <v>0</v>
      </c>
      <c r="H28" s="86">
        <f>'(1) PCE Tool'!F14</f>
        <v>0</v>
      </c>
      <c r="I28" s="58"/>
      <c r="J28" s="59"/>
    </row>
    <row r="29" spans="1:10" ht="38.25" x14ac:dyDescent="0.25">
      <c r="A29" s="53">
        <f t="shared" si="2"/>
        <v>6</v>
      </c>
      <c r="B29" s="92" t="s">
        <v>117</v>
      </c>
      <c r="C29" s="55"/>
      <c r="D29" s="55"/>
      <c r="E29" s="56">
        <v>0</v>
      </c>
      <c r="F29" s="57">
        <v>0</v>
      </c>
      <c r="G29" s="57">
        <v>0</v>
      </c>
      <c r="H29" s="86">
        <f>'(1) PCE Tool'!F15</f>
        <v>0</v>
      </c>
      <c r="I29" s="58"/>
      <c r="J29" s="59"/>
    </row>
    <row r="30" spans="1:10" ht="38.25" x14ac:dyDescent="0.25">
      <c r="A30" s="53">
        <f t="shared" si="2"/>
        <v>7</v>
      </c>
      <c r="B30" s="62" t="s">
        <v>82</v>
      </c>
      <c r="C30" s="53" t="s">
        <v>141</v>
      </c>
      <c r="D30" s="53" t="s">
        <v>72</v>
      </c>
      <c r="E30" s="63">
        <v>0</v>
      </c>
      <c r="F30" s="64">
        <v>0</v>
      </c>
      <c r="G30" s="64">
        <v>0</v>
      </c>
      <c r="H30" s="89">
        <f>'(1) PCE Tool'!F16</f>
        <v>1500</v>
      </c>
      <c r="I30" s="58"/>
      <c r="J30" s="59"/>
    </row>
    <row r="31" spans="1:10" ht="63.75" x14ac:dyDescent="0.25">
      <c r="A31" s="53">
        <f t="shared" si="2"/>
        <v>8</v>
      </c>
      <c r="B31" s="62" t="s">
        <v>83</v>
      </c>
      <c r="C31" s="53" t="s">
        <v>84</v>
      </c>
      <c r="D31" s="53" t="s">
        <v>85</v>
      </c>
      <c r="E31" s="63">
        <v>0</v>
      </c>
      <c r="F31" s="64">
        <v>0</v>
      </c>
      <c r="G31" s="64">
        <v>0</v>
      </c>
      <c r="H31" s="89">
        <f>'(1) PCE Tool'!F29</f>
        <v>75</v>
      </c>
      <c r="I31" s="58"/>
      <c r="J31" s="59"/>
    </row>
    <row r="32" spans="1:10" ht="42" customHeight="1" x14ac:dyDescent="0.25">
      <c r="A32" s="53">
        <f t="shared" si="2"/>
        <v>9</v>
      </c>
      <c r="B32" s="62" t="s">
        <v>86</v>
      </c>
      <c r="C32" s="53" t="s">
        <v>140</v>
      </c>
      <c r="D32" s="53" t="s">
        <v>72</v>
      </c>
      <c r="E32" s="63">
        <v>0</v>
      </c>
      <c r="F32" s="64">
        <v>0</v>
      </c>
      <c r="G32" s="64">
        <v>0</v>
      </c>
      <c r="H32" s="89">
        <f>'(1) PCE Tool'!F30</f>
        <v>15</v>
      </c>
      <c r="I32" s="58"/>
      <c r="J32" s="59"/>
    </row>
    <row r="33" spans="1:10" ht="38.25" x14ac:dyDescent="0.25">
      <c r="A33" s="53">
        <f t="shared" si="2"/>
        <v>10</v>
      </c>
      <c r="B33" s="62" t="s">
        <v>87</v>
      </c>
      <c r="C33" s="53" t="s">
        <v>88</v>
      </c>
      <c r="D33" s="53" t="s">
        <v>89</v>
      </c>
      <c r="E33" s="63">
        <v>0</v>
      </c>
      <c r="F33" s="64">
        <v>0</v>
      </c>
      <c r="G33" s="64">
        <v>0</v>
      </c>
      <c r="H33" s="89">
        <v>0</v>
      </c>
      <c r="I33" s="58"/>
      <c r="J33" s="59"/>
    </row>
    <row r="34" spans="1:10" ht="25.5" x14ac:dyDescent="0.25">
      <c r="A34" s="53">
        <v>11</v>
      </c>
      <c r="B34" s="95" t="s">
        <v>125</v>
      </c>
      <c r="C34" s="95" t="s">
        <v>129</v>
      </c>
      <c r="D34" s="53"/>
      <c r="E34" s="63">
        <v>0</v>
      </c>
      <c r="F34" s="64">
        <v>0</v>
      </c>
      <c r="G34" s="64">
        <v>0</v>
      </c>
      <c r="H34" s="89" t="e">
        <f>'(1) PCE Tool'!F31+'(1) PCE Tool'!#REF!</f>
        <v>#REF!</v>
      </c>
      <c r="I34" s="94"/>
      <c r="J34" s="97"/>
    </row>
    <row r="35" spans="1:10" ht="31.5" customHeight="1" x14ac:dyDescent="0.25">
      <c r="A35" s="79"/>
      <c r="B35" s="169" t="s">
        <v>142</v>
      </c>
      <c r="C35" s="169"/>
      <c r="D35" s="170"/>
      <c r="E35" s="170"/>
      <c r="F35" s="80">
        <f>SUM(F8:F34)</f>
        <v>0</v>
      </c>
      <c r="G35" s="80">
        <f t="shared" ref="G35:H35" si="3">SUM(G8:G34)</f>
        <v>0</v>
      </c>
      <c r="H35" s="80" t="e">
        <f t="shared" si="3"/>
        <v>#REF!</v>
      </c>
      <c r="I35" s="157"/>
      <c r="J35" s="158"/>
    </row>
    <row r="36" spans="1:10" ht="24.75" customHeight="1" x14ac:dyDescent="0.25">
      <c r="A36" s="81"/>
      <c r="B36" s="163" t="s">
        <v>90</v>
      </c>
      <c r="C36" s="163"/>
      <c r="D36" s="164"/>
      <c r="E36" s="164"/>
      <c r="F36" s="80">
        <f>F35*0.75</f>
        <v>0</v>
      </c>
      <c r="G36" s="80">
        <f t="shared" ref="G36" si="4">G35*0.75</f>
        <v>0</v>
      </c>
      <c r="H36" s="80" t="e">
        <f>H35*0.75</f>
        <v>#REF!</v>
      </c>
      <c r="I36" s="159"/>
      <c r="J36" s="160"/>
    </row>
    <row r="37" spans="1:10" ht="24.75" customHeight="1" thickBot="1" x14ac:dyDescent="0.3">
      <c r="A37" s="81"/>
      <c r="B37" s="165" t="s">
        <v>91</v>
      </c>
      <c r="C37" s="165"/>
      <c r="D37" s="166"/>
      <c r="E37" s="166"/>
      <c r="F37" s="82">
        <f>F35*0.5</f>
        <v>0</v>
      </c>
      <c r="G37" s="82">
        <f t="shared" ref="G37" si="5">G35*0.5</f>
        <v>0</v>
      </c>
      <c r="H37" s="82" t="e">
        <f>H35*0.5</f>
        <v>#REF!</v>
      </c>
      <c r="I37" s="161"/>
      <c r="J37" s="162"/>
    </row>
    <row r="39" spans="1:10" x14ac:dyDescent="0.25">
      <c r="B39" s="83" t="s">
        <v>92</v>
      </c>
    </row>
  </sheetData>
  <mergeCells count="8">
    <mergeCell ref="I35:J37"/>
    <mergeCell ref="B36:E36"/>
    <mergeCell ref="B37:E37"/>
    <mergeCell ref="B7:D7"/>
    <mergeCell ref="B12:D12"/>
    <mergeCell ref="B14:D14"/>
    <mergeCell ref="B23:D23"/>
    <mergeCell ref="B35:E35"/>
  </mergeCells>
  <pageMargins left="0.7" right="0.7" top="0.5" bottom="0.5" header="0.3" footer="0.3"/>
  <pageSetup paperSize="3" orientation="landscape" horizontalDpi="1200" verticalDpi="120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
  <sheetViews>
    <sheetView workbookViewId="0">
      <selection activeCell="J19" sqref="J19"/>
    </sheetView>
  </sheetViews>
  <sheetFormatPr defaultRowHeight="15" x14ac:dyDescent="0.25"/>
  <cols>
    <col min="2" max="2" width="25.7109375" bestFit="1" customWidth="1"/>
    <col min="3" max="3" width="4.5703125" bestFit="1" customWidth="1"/>
    <col min="4" max="4" width="29.5703125" customWidth="1"/>
    <col min="5" max="5" width="25.85546875" customWidth="1"/>
  </cols>
  <sheetData>
    <row r="1" spans="2:5" x14ac:dyDescent="0.25">
      <c r="B1" t="s">
        <v>153</v>
      </c>
      <c r="E1" t="s">
        <v>11</v>
      </c>
    </row>
    <row r="2" spans="2:5" x14ac:dyDescent="0.25">
      <c r="B2" t="s">
        <v>138</v>
      </c>
      <c r="C2" s="102">
        <f>'(1) PCE Tool'!F9+'(1) PCE Tool'!F17</f>
        <v>1500</v>
      </c>
    </row>
    <row r="3" spans="2:5" x14ac:dyDescent="0.25">
      <c r="B3" s="103" t="s">
        <v>154</v>
      </c>
      <c r="C3" s="104">
        <v>0.05</v>
      </c>
      <c r="D3" s="93" t="s">
        <v>139</v>
      </c>
      <c r="E3" t="s">
        <v>156</v>
      </c>
    </row>
    <row r="4" spans="2:5" x14ac:dyDescent="0.25">
      <c r="B4" s="103" t="s">
        <v>155</v>
      </c>
      <c r="C4" s="104">
        <v>0.12</v>
      </c>
      <c r="D4" s="93" t="s">
        <v>23</v>
      </c>
      <c r="E4" t="s">
        <v>157</v>
      </c>
    </row>
    <row r="5" spans="2:5" x14ac:dyDescent="0.25">
      <c r="B5" s="103" t="s">
        <v>152</v>
      </c>
      <c r="C5" s="104">
        <v>0.2</v>
      </c>
      <c r="D5" s="93" t="s">
        <v>32</v>
      </c>
      <c r="E5" t="s">
        <v>158</v>
      </c>
    </row>
  </sheetData>
  <hyperlinks>
    <hyperlink ref="B3" r:id="rId1" display="Permitting - CEQA - Exempt"/>
    <hyperlink ref="B4" r:id="rId2" display="Permitting - CEQA - MND"/>
    <hyperlink ref="B5" r:id="rId3" display="Permitting - CEQA - EIR"/>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2</vt:i4>
      </vt:variant>
    </vt:vector>
  </HeadingPairs>
  <TitlesOfParts>
    <vt:vector size="7" baseType="lpstr">
      <vt:lpstr>Read Me</vt:lpstr>
      <vt:lpstr>(1) PCE Tool</vt:lpstr>
      <vt:lpstr>(2) NCRP TSB</vt:lpstr>
      <vt:lpstr>CEQA</vt:lpstr>
      <vt:lpstr>(3) Total Project Cost Chart</vt:lpstr>
      <vt:lpstr>'(2) NCRP TSB'!Print_Area</vt:lpstr>
      <vt:lpstr>'(2) NCRP TSB'!Print_Titles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Henry</dc:creator>
  <cp:lastModifiedBy>Douglas Saucedo</cp:lastModifiedBy>
  <cp:lastPrinted>2014-08-22T22:02:21Z</cp:lastPrinted>
  <dcterms:created xsi:type="dcterms:W3CDTF">2014-07-24T20:53:57Z</dcterms:created>
  <dcterms:modified xsi:type="dcterms:W3CDTF">2020-05-12T01:52:06Z</dcterms:modified>
</cp:coreProperties>
</file>